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Q:\COMMON\RESOURCE DEVELOPMENT\5_CPP-CRDP\Cost Statements\"/>
    </mc:Choice>
  </mc:AlternateContent>
  <xr:revisionPtr revIDLastSave="0" documentId="8_{BEE1D2FD-9DCC-4AAF-B592-988A8FA16F13}" xr6:coauthVersionLast="45" xr6:coauthVersionMax="45" xr10:uidLastSave="{00000000-0000-0000-0000-000000000000}"/>
  <bookViews>
    <workbookView xWindow="-28920" yWindow="-2040" windowWidth="29040" windowHeight="15840" xr2:uid="{2E66C601-0792-42B4-A4FF-34CA6B542BF2}"/>
  </bookViews>
  <sheets>
    <sheet name="READ ME" sheetId="2" r:id="rId1"/>
    <sheet name="Residential Facility_Level_7" sheetId="1" r:id="rId2"/>
  </sheets>
  <definedNames>
    <definedName name="_xlcn.LinkedTable_dim_SIS_Clients1" hidden="1">#REF!</definedName>
    <definedName name="_xlcn.LinkedTable_dim_Srvc_Map1" hidden="1">#REF!</definedName>
    <definedName name="_xlnm.Print_Area" localSheetId="1">'Residential Facility_Level_7'!$A$2:$AT$210</definedName>
    <definedName name="_xlnm.Print_Titles" localSheetId="1">'Residential Facility_Level_7'!$A:$D,'Residential Facility_Level_7'!$2:$5</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AT207" i="1" l="1"/>
  <c r="AR207" i="1"/>
  <c r="AP207" i="1"/>
  <c r="AP204" i="1" s="1"/>
  <c r="AP205" i="1" s="1"/>
  <c r="AN207" i="1"/>
  <c r="AN204" i="1" s="1"/>
  <c r="AN205" i="1" s="1"/>
  <c r="AL207" i="1"/>
  <c r="AL204" i="1" s="1"/>
  <c r="AL205" i="1" s="1"/>
  <c r="AJ207" i="1"/>
  <c r="AJ204" i="1" s="1"/>
  <c r="AJ205" i="1" s="1"/>
  <c r="AH207" i="1"/>
  <c r="AF207" i="1"/>
  <c r="AD207" i="1"/>
  <c r="AD204" i="1" s="1"/>
  <c r="AD205" i="1" s="1"/>
  <c r="AB207" i="1"/>
  <c r="AB204" i="1" s="1"/>
  <c r="AB205" i="1" s="1"/>
  <c r="Z207" i="1"/>
  <c r="Z204" i="1" s="1"/>
  <c r="Z205" i="1" s="1"/>
  <c r="X207" i="1"/>
  <c r="X204" i="1" s="1"/>
  <c r="X205" i="1" s="1"/>
  <c r="V207" i="1"/>
  <c r="T207" i="1"/>
  <c r="R207" i="1"/>
  <c r="R204" i="1" s="1"/>
  <c r="R205" i="1" s="1"/>
  <c r="P207" i="1"/>
  <c r="P204" i="1" s="1"/>
  <c r="P205" i="1" s="1"/>
  <c r="N207" i="1"/>
  <c r="N204" i="1" s="1"/>
  <c r="N205" i="1" s="1"/>
  <c r="L207" i="1"/>
  <c r="L204" i="1" s="1"/>
  <c r="L205" i="1" s="1"/>
  <c r="J207" i="1"/>
  <c r="H207" i="1"/>
  <c r="F207" i="1"/>
  <c r="F204" i="1" s="1"/>
  <c r="F205" i="1" s="1"/>
  <c r="D207" i="1"/>
  <c r="D204" i="1" s="1"/>
  <c r="AT204" i="1"/>
  <c r="AT205" i="1" s="1"/>
  <c r="AR204" i="1"/>
  <c r="AR205" i="1" s="1"/>
  <c r="AH204" i="1"/>
  <c r="AH205" i="1" s="1"/>
  <c r="AF204" i="1"/>
  <c r="AF205" i="1" s="1"/>
  <c r="V204" i="1"/>
  <c r="V205" i="1" s="1"/>
  <c r="T204" i="1"/>
  <c r="T205" i="1" s="1"/>
  <c r="J204" i="1"/>
  <c r="J205" i="1" s="1"/>
  <c r="H204" i="1"/>
  <c r="H205" i="1" s="1"/>
  <c r="D95" i="1" l="1"/>
  <c r="AT202" i="1"/>
  <c r="AR202" i="1"/>
  <c r="AP202" i="1"/>
  <c r="AN202" i="1"/>
  <c r="AL202" i="1"/>
  <c r="AJ202" i="1"/>
  <c r="AH202" i="1"/>
  <c r="AF202" i="1"/>
  <c r="AD202" i="1"/>
  <c r="AB202" i="1"/>
  <c r="Z202" i="1"/>
  <c r="X202" i="1"/>
  <c r="V202" i="1"/>
  <c r="T202" i="1"/>
  <c r="R202" i="1"/>
  <c r="P202" i="1"/>
  <c r="L202" i="1"/>
  <c r="H202" i="1"/>
  <c r="AT194" i="1"/>
  <c r="AR194" i="1"/>
  <c r="AP194" i="1"/>
  <c r="AN194" i="1"/>
  <c r="AL194" i="1"/>
  <c r="AJ194" i="1"/>
  <c r="AH194" i="1"/>
  <c r="AF194" i="1"/>
  <c r="AD194" i="1"/>
  <c r="AB194" i="1"/>
  <c r="Z194" i="1"/>
  <c r="X194" i="1"/>
  <c r="V194" i="1"/>
  <c r="T194" i="1"/>
  <c r="R194" i="1"/>
  <c r="P194" i="1"/>
  <c r="N194" i="1"/>
  <c r="L194" i="1"/>
  <c r="H194" i="1"/>
  <c r="F194" i="1"/>
  <c r="D194" i="1"/>
  <c r="AT193" i="1"/>
  <c r="AR193" i="1"/>
  <c r="AP193" i="1"/>
  <c r="AN193" i="1"/>
  <c r="AL193" i="1"/>
  <c r="AJ193" i="1"/>
  <c r="AH193" i="1"/>
  <c r="AF193" i="1"/>
  <c r="AD193" i="1"/>
  <c r="AB193" i="1"/>
  <c r="Z193" i="1"/>
  <c r="X193" i="1"/>
  <c r="V193" i="1"/>
  <c r="T193" i="1"/>
  <c r="R193" i="1"/>
  <c r="P193" i="1"/>
  <c r="N193" i="1"/>
  <c r="L193" i="1"/>
  <c r="H193" i="1"/>
  <c r="F193" i="1"/>
  <c r="D193" i="1"/>
  <c r="AT192" i="1"/>
  <c r="AR192" i="1"/>
  <c r="AP192" i="1"/>
  <c r="AN192" i="1"/>
  <c r="AL192" i="1"/>
  <c r="AJ192" i="1"/>
  <c r="AH192" i="1"/>
  <c r="AF192" i="1"/>
  <c r="AD192" i="1"/>
  <c r="AB192" i="1"/>
  <c r="Z192" i="1"/>
  <c r="X192" i="1"/>
  <c r="V192" i="1"/>
  <c r="T192" i="1"/>
  <c r="R192" i="1"/>
  <c r="P192" i="1"/>
  <c r="N192" i="1"/>
  <c r="L192" i="1"/>
  <c r="H192" i="1"/>
  <c r="F192" i="1"/>
  <c r="D192" i="1"/>
  <c r="AT184" i="1"/>
  <c r="AT185" i="1" s="1"/>
  <c r="AR184" i="1"/>
  <c r="AR185" i="1" s="1"/>
  <c r="AP184" i="1"/>
  <c r="AP185" i="1" s="1"/>
  <c r="AN184" i="1"/>
  <c r="AN185" i="1" s="1"/>
  <c r="AL184" i="1"/>
  <c r="AL185" i="1" s="1"/>
  <c r="AJ184" i="1"/>
  <c r="AJ185" i="1" s="1"/>
  <c r="AH184" i="1"/>
  <c r="AH185" i="1" s="1"/>
  <c r="AF184" i="1"/>
  <c r="AF185" i="1" s="1"/>
  <c r="AD184" i="1"/>
  <c r="AD185" i="1" s="1"/>
  <c r="AB184" i="1"/>
  <c r="AB185" i="1" s="1"/>
  <c r="Z184" i="1"/>
  <c r="Z185" i="1" s="1"/>
  <c r="X184" i="1"/>
  <c r="X185" i="1" s="1"/>
  <c r="V184" i="1"/>
  <c r="V185" i="1" s="1"/>
  <c r="T184" i="1"/>
  <c r="T185" i="1" s="1"/>
  <c r="R184" i="1"/>
  <c r="R185" i="1" s="1"/>
  <c r="P184" i="1"/>
  <c r="P185" i="1" s="1"/>
  <c r="N184" i="1"/>
  <c r="N185" i="1" s="1"/>
  <c r="L184" i="1"/>
  <c r="L185" i="1" s="1"/>
  <c r="J184" i="1"/>
  <c r="J185" i="1" s="1"/>
  <c r="H184" i="1"/>
  <c r="H185" i="1" s="1"/>
  <c r="F184" i="1"/>
  <c r="F185" i="1" s="1"/>
  <c r="D184" i="1"/>
  <c r="D185" i="1" s="1"/>
  <c r="D182" i="1"/>
  <c r="AT181" i="1"/>
  <c r="AT182" i="1" s="1"/>
  <c r="AR181" i="1"/>
  <c r="AR182" i="1" s="1"/>
  <c r="AP181" i="1"/>
  <c r="AP182" i="1" s="1"/>
  <c r="AN181" i="1"/>
  <c r="AN182" i="1" s="1"/>
  <c r="AL181" i="1"/>
  <c r="AL182" i="1" s="1"/>
  <c r="AJ181" i="1"/>
  <c r="AJ182" i="1" s="1"/>
  <c r="AH181" i="1"/>
  <c r="AH182" i="1" s="1"/>
  <c r="AF181" i="1"/>
  <c r="AF182" i="1" s="1"/>
  <c r="AD181" i="1"/>
  <c r="AD182" i="1" s="1"/>
  <c r="AB181" i="1"/>
  <c r="AB182" i="1" s="1"/>
  <c r="Z181" i="1"/>
  <c r="Z182" i="1" s="1"/>
  <c r="X181" i="1"/>
  <c r="X182" i="1" s="1"/>
  <c r="V181" i="1"/>
  <c r="V182" i="1" s="1"/>
  <c r="T181" i="1"/>
  <c r="T182" i="1" s="1"/>
  <c r="R181" i="1"/>
  <c r="R182" i="1" s="1"/>
  <c r="P181" i="1"/>
  <c r="P182" i="1" s="1"/>
  <c r="N181" i="1"/>
  <c r="N182" i="1" s="1"/>
  <c r="L181" i="1"/>
  <c r="L182" i="1" s="1"/>
  <c r="J181" i="1"/>
  <c r="J182" i="1" s="1"/>
  <c r="H181" i="1"/>
  <c r="H182" i="1" s="1"/>
  <c r="F181" i="1"/>
  <c r="F182" i="1" s="1"/>
  <c r="D179" i="1"/>
  <c r="AT177" i="1"/>
  <c r="AR177" i="1"/>
  <c r="AP177" i="1"/>
  <c r="AN177" i="1"/>
  <c r="AL177" i="1"/>
  <c r="AJ177" i="1"/>
  <c r="AH177" i="1"/>
  <c r="AF177" i="1"/>
  <c r="AD177" i="1"/>
  <c r="AB177" i="1"/>
  <c r="Z177" i="1"/>
  <c r="X177" i="1"/>
  <c r="V177" i="1"/>
  <c r="T177" i="1"/>
  <c r="R177" i="1"/>
  <c r="P177" i="1"/>
  <c r="N177" i="1"/>
  <c r="L177" i="1"/>
  <c r="J177" i="1"/>
  <c r="H177" i="1"/>
  <c r="F177" i="1"/>
  <c r="AH164" i="1"/>
  <c r="Z164" i="1"/>
  <c r="X164" i="1"/>
  <c r="J164" i="1"/>
  <c r="AT164" i="1"/>
  <c r="AR164" i="1"/>
  <c r="AP164" i="1"/>
  <c r="AN164" i="1"/>
  <c r="AL164" i="1"/>
  <c r="AJ164" i="1"/>
  <c r="AF164" i="1"/>
  <c r="AD164" i="1"/>
  <c r="AB164" i="1"/>
  <c r="V164" i="1"/>
  <c r="T164" i="1"/>
  <c r="R164" i="1"/>
  <c r="P164" i="1"/>
  <c r="N164" i="1"/>
  <c r="L164" i="1"/>
  <c r="H164" i="1"/>
  <c r="F164" i="1"/>
  <c r="D164" i="1"/>
  <c r="AT153" i="1"/>
  <c r="AR153" i="1"/>
  <c r="AP153" i="1"/>
  <c r="AN153" i="1"/>
  <c r="AL153" i="1"/>
  <c r="AJ153" i="1"/>
  <c r="AH153" i="1"/>
  <c r="AF153" i="1"/>
  <c r="AD153" i="1"/>
  <c r="AB153" i="1"/>
  <c r="Z153" i="1"/>
  <c r="X153" i="1"/>
  <c r="V153" i="1"/>
  <c r="T153" i="1"/>
  <c r="R153" i="1"/>
  <c r="P153" i="1"/>
  <c r="N153" i="1"/>
  <c r="L153" i="1"/>
  <c r="J153" i="1"/>
  <c r="H153" i="1"/>
  <c r="F153" i="1"/>
  <c r="D153" i="1"/>
  <c r="D147" i="1"/>
  <c r="AT143" i="1"/>
  <c r="AR143" i="1"/>
  <c r="AP143" i="1"/>
  <c r="AN143" i="1"/>
  <c r="AL143" i="1"/>
  <c r="AJ143" i="1"/>
  <c r="AH143" i="1"/>
  <c r="X143" i="1"/>
  <c r="V143" i="1"/>
  <c r="T143" i="1"/>
  <c r="R143" i="1"/>
  <c r="P143" i="1"/>
  <c r="N143" i="1"/>
  <c r="L143" i="1"/>
  <c r="J143" i="1"/>
  <c r="AT139" i="1"/>
  <c r="AR139" i="1"/>
  <c r="AP139" i="1"/>
  <c r="AN139" i="1"/>
  <c r="AL139" i="1"/>
  <c r="AJ139" i="1"/>
  <c r="AH139" i="1"/>
  <c r="AF139" i="1"/>
  <c r="AD139" i="1"/>
  <c r="AB139" i="1"/>
  <c r="Z139" i="1"/>
  <c r="X139" i="1"/>
  <c r="V139" i="1"/>
  <c r="T139" i="1"/>
  <c r="R139" i="1"/>
  <c r="P139" i="1"/>
  <c r="N139" i="1"/>
  <c r="L139" i="1"/>
  <c r="J139" i="1"/>
  <c r="H139" i="1"/>
  <c r="F139" i="1"/>
  <c r="AN136" i="1"/>
  <c r="AD136" i="1"/>
  <c r="AB136" i="1"/>
  <c r="R136" i="1"/>
  <c r="AP130" i="1"/>
  <c r="AJ130" i="1"/>
  <c r="AF130" i="1"/>
  <c r="AD130" i="1"/>
  <c r="Z130" i="1"/>
  <c r="X130" i="1"/>
  <c r="R130" i="1"/>
  <c r="N130" i="1"/>
  <c r="J130" i="1"/>
  <c r="F130" i="1"/>
  <c r="AT124" i="1"/>
  <c r="AR124" i="1"/>
  <c r="AP124" i="1"/>
  <c r="AN124" i="1"/>
  <c r="AL124" i="1"/>
  <c r="AJ124" i="1"/>
  <c r="AH124" i="1"/>
  <c r="AF124" i="1"/>
  <c r="AD124" i="1"/>
  <c r="AB124" i="1"/>
  <c r="Z124" i="1"/>
  <c r="X124" i="1"/>
  <c r="V124" i="1"/>
  <c r="T124" i="1"/>
  <c r="R124" i="1"/>
  <c r="P124" i="1"/>
  <c r="N124" i="1"/>
  <c r="L124" i="1"/>
  <c r="J124" i="1"/>
  <c r="H124" i="1"/>
  <c r="F124" i="1"/>
  <c r="D124" i="1"/>
  <c r="AR114" i="1"/>
  <c r="P114" i="1"/>
  <c r="H114" i="1"/>
  <c r="AT110" i="1"/>
  <c r="AR110" i="1"/>
  <c r="AP110" i="1"/>
  <c r="AN110" i="1"/>
  <c r="AL110" i="1"/>
  <c r="AJ110" i="1"/>
  <c r="AH110" i="1"/>
  <c r="AF110" i="1"/>
  <c r="AD110" i="1"/>
  <c r="AB110" i="1"/>
  <c r="Z110" i="1"/>
  <c r="X110" i="1"/>
  <c r="V110" i="1"/>
  <c r="T110" i="1"/>
  <c r="R110" i="1"/>
  <c r="P110" i="1"/>
  <c r="N110" i="1"/>
  <c r="L110" i="1"/>
  <c r="J110" i="1"/>
  <c r="H110" i="1"/>
  <c r="F110" i="1"/>
  <c r="AT107" i="1"/>
  <c r="AP107" i="1"/>
  <c r="AL107" i="1"/>
  <c r="AH107" i="1"/>
  <c r="AF107" i="1"/>
  <c r="Z107" i="1"/>
  <c r="V107" i="1"/>
  <c r="R107" i="1"/>
  <c r="N107" i="1"/>
  <c r="J107" i="1"/>
  <c r="H107" i="1"/>
  <c r="AD107" i="1"/>
  <c r="AT101" i="1"/>
  <c r="AP101" i="1"/>
  <c r="AN101" i="1"/>
  <c r="AJ101" i="1"/>
  <c r="AH101" i="1"/>
  <c r="AF101" i="1"/>
  <c r="AD101" i="1"/>
  <c r="Z101" i="1"/>
  <c r="V101" i="1"/>
  <c r="R101" i="1"/>
  <c r="P101" i="1"/>
  <c r="L101" i="1"/>
  <c r="J101" i="1"/>
  <c r="H101" i="1"/>
  <c r="F101" i="1"/>
  <c r="AL101" i="1"/>
  <c r="AT95" i="1"/>
  <c r="AR95" i="1"/>
  <c r="AP95" i="1"/>
  <c r="AN95" i="1"/>
  <c r="AL95" i="1"/>
  <c r="AJ95" i="1"/>
  <c r="AH95" i="1"/>
  <c r="AF95" i="1"/>
  <c r="AD95" i="1"/>
  <c r="AB95" i="1"/>
  <c r="Z95" i="1"/>
  <c r="X95" i="1"/>
  <c r="V95" i="1"/>
  <c r="T95" i="1"/>
  <c r="R95" i="1"/>
  <c r="P95" i="1"/>
  <c r="N95" i="1"/>
  <c r="L95" i="1"/>
  <c r="J95" i="1"/>
  <c r="H95" i="1"/>
  <c r="F95" i="1"/>
  <c r="D89" i="1"/>
  <c r="D90" i="1" s="1"/>
  <c r="AT85" i="1"/>
  <c r="AR85" i="1"/>
  <c r="AP85" i="1"/>
  <c r="AN85" i="1"/>
  <c r="AL85" i="1"/>
  <c r="AJ85" i="1"/>
  <c r="AH85" i="1"/>
  <c r="AF85" i="1"/>
  <c r="AD85" i="1"/>
  <c r="Z85" i="1"/>
  <c r="X85" i="1"/>
  <c r="V85" i="1"/>
  <c r="T85" i="1"/>
  <c r="R85" i="1"/>
  <c r="P85" i="1"/>
  <c r="N85" i="1"/>
  <c r="L85" i="1"/>
  <c r="J85" i="1"/>
  <c r="H85" i="1"/>
  <c r="F85" i="1"/>
  <c r="AB85" i="1"/>
  <c r="AT81" i="1"/>
  <c r="AR81" i="1"/>
  <c r="AP81" i="1"/>
  <c r="AN81" i="1"/>
  <c r="AL81" i="1"/>
  <c r="AJ81" i="1"/>
  <c r="AH81" i="1"/>
  <c r="AF81" i="1"/>
  <c r="AD81" i="1"/>
  <c r="AB81" i="1"/>
  <c r="Z81" i="1"/>
  <c r="X81" i="1"/>
  <c r="V81" i="1"/>
  <c r="T81" i="1"/>
  <c r="R81" i="1"/>
  <c r="P81" i="1"/>
  <c r="N81" i="1"/>
  <c r="L81" i="1"/>
  <c r="J81" i="1"/>
  <c r="H81" i="1"/>
  <c r="F81" i="1"/>
  <c r="AT78" i="1"/>
  <c r="AR78" i="1"/>
  <c r="AN78" i="1"/>
  <c r="V78" i="1"/>
  <c r="T78" i="1"/>
  <c r="R78" i="1"/>
  <c r="P78" i="1"/>
  <c r="L78" i="1"/>
  <c r="AF78" i="1"/>
  <c r="AT66" i="1"/>
  <c r="AR66" i="1"/>
  <c r="AP66" i="1"/>
  <c r="AN66" i="1"/>
  <c r="AL66" i="1"/>
  <c r="AJ66" i="1"/>
  <c r="AH66" i="1"/>
  <c r="AF66" i="1"/>
  <c r="AD66" i="1"/>
  <c r="AB66" i="1"/>
  <c r="Z66" i="1"/>
  <c r="X66" i="1"/>
  <c r="V66" i="1"/>
  <c r="T66" i="1"/>
  <c r="R66" i="1"/>
  <c r="P66" i="1"/>
  <c r="N66" i="1"/>
  <c r="L66" i="1"/>
  <c r="J66" i="1"/>
  <c r="H66" i="1"/>
  <c r="F66" i="1"/>
  <c r="D66" i="1"/>
  <c r="AR56" i="1"/>
  <c r="AP56" i="1"/>
  <c r="AN56" i="1"/>
  <c r="AL56" i="1"/>
  <c r="AJ56" i="1"/>
  <c r="AF56" i="1"/>
  <c r="AB56" i="1"/>
  <c r="X56" i="1"/>
  <c r="T56" i="1"/>
  <c r="R56" i="1"/>
  <c r="P56" i="1"/>
  <c r="N56" i="1"/>
  <c r="L56" i="1"/>
  <c r="J56" i="1"/>
  <c r="F56" i="1"/>
  <c r="Z56" i="1"/>
  <c r="AT52" i="1"/>
  <c r="AR52" i="1"/>
  <c r="AP52" i="1"/>
  <c r="AN52" i="1"/>
  <c r="AL52" i="1"/>
  <c r="AJ52" i="1"/>
  <c r="AH52" i="1"/>
  <c r="AF52" i="1"/>
  <c r="AD52" i="1"/>
  <c r="AB52" i="1"/>
  <c r="Z52" i="1"/>
  <c r="X52" i="1"/>
  <c r="V52" i="1"/>
  <c r="T52" i="1"/>
  <c r="R52" i="1"/>
  <c r="P52" i="1"/>
  <c r="N52" i="1"/>
  <c r="L52" i="1"/>
  <c r="J52" i="1"/>
  <c r="H52" i="1"/>
  <c r="F52" i="1"/>
  <c r="AT49" i="1"/>
  <c r="AR49" i="1"/>
  <c r="AP49" i="1"/>
  <c r="AN49" i="1"/>
  <c r="AL49" i="1"/>
  <c r="AJ49" i="1"/>
  <c r="AH49" i="1"/>
  <c r="AF49" i="1"/>
  <c r="AD49" i="1"/>
  <c r="Z49" i="1"/>
  <c r="X49" i="1"/>
  <c r="V49" i="1"/>
  <c r="T49" i="1"/>
  <c r="R49" i="1"/>
  <c r="P49" i="1"/>
  <c r="N49" i="1"/>
  <c r="L49" i="1"/>
  <c r="J49" i="1"/>
  <c r="H49" i="1"/>
  <c r="F49" i="1"/>
  <c r="AB49" i="1"/>
  <c r="AT37" i="1"/>
  <c r="AR37" i="1"/>
  <c r="AP37" i="1"/>
  <c r="AN37" i="1"/>
  <c r="AL37" i="1"/>
  <c r="AJ37" i="1"/>
  <c r="AH37" i="1"/>
  <c r="AF37" i="1"/>
  <c r="AD37" i="1"/>
  <c r="AB37" i="1"/>
  <c r="Z37" i="1"/>
  <c r="X37" i="1"/>
  <c r="V37" i="1"/>
  <c r="T37" i="1"/>
  <c r="R37" i="1"/>
  <c r="P37" i="1"/>
  <c r="N37" i="1"/>
  <c r="L37" i="1"/>
  <c r="J37" i="1"/>
  <c r="H37" i="1"/>
  <c r="F37" i="1"/>
  <c r="D37" i="1"/>
  <c r="AB27" i="1"/>
  <c r="Z27" i="1"/>
  <c r="X27" i="1"/>
  <c r="V27" i="1"/>
  <c r="D31" i="1"/>
  <c r="AT23" i="1"/>
  <c r="AR23" i="1"/>
  <c r="AP23" i="1"/>
  <c r="AN23" i="1"/>
  <c r="AL23" i="1"/>
  <c r="AJ23" i="1"/>
  <c r="AH23" i="1"/>
  <c r="AF23" i="1"/>
  <c r="AD23" i="1"/>
  <c r="AB23" i="1"/>
  <c r="Z23" i="1"/>
  <c r="X23" i="1"/>
  <c r="V23" i="1"/>
  <c r="T23" i="1"/>
  <c r="R23" i="1"/>
  <c r="P23" i="1"/>
  <c r="N23" i="1"/>
  <c r="L23" i="1"/>
  <c r="J23" i="1"/>
  <c r="H23" i="1"/>
  <c r="F23" i="1"/>
  <c r="AT20" i="1"/>
  <c r="AR20" i="1"/>
  <c r="Z20" i="1"/>
  <c r="X20" i="1"/>
  <c r="V20" i="1"/>
  <c r="T20" i="1"/>
  <c r="AN20" i="1"/>
  <c r="AT9" i="1"/>
  <c r="AR9" i="1"/>
  <c r="AP9" i="1"/>
  <c r="AN9" i="1"/>
  <c r="AL9" i="1"/>
  <c r="AH9" i="1"/>
  <c r="AD9" i="1"/>
  <c r="Z9" i="1"/>
  <c r="X9" i="1"/>
  <c r="V9" i="1"/>
  <c r="T9" i="1"/>
  <c r="R9" i="1"/>
  <c r="P9" i="1"/>
  <c r="N9" i="1"/>
  <c r="J9" i="1"/>
  <c r="F9" i="1"/>
  <c r="AJ9" i="1"/>
  <c r="AT5" i="1"/>
  <c r="AR5" i="1"/>
  <c r="AP5" i="1"/>
  <c r="AN5" i="1"/>
  <c r="AL5" i="1"/>
  <c r="AJ5" i="1"/>
  <c r="AH5" i="1"/>
  <c r="AF5" i="1"/>
  <c r="AD5" i="1"/>
  <c r="AB5" i="1"/>
  <c r="Z5" i="1"/>
  <c r="X5" i="1"/>
  <c r="V5" i="1"/>
  <c r="T5" i="1"/>
  <c r="R5" i="1"/>
  <c r="P5" i="1"/>
  <c r="N5" i="1"/>
  <c r="L5" i="1"/>
  <c r="J5" i="1"/>
  <c r="H5" i="1"/>
  <c r="F5" i="1"/>
  <c r="H186" i="1" l="1"/>
  <c r="H187" i="1" s="1"/>
  <c r="AF186" i="1"/>
  <c r="AF187" i="1" s="1"/>
  <c r="Z195" i="1"/>
  <c r="X195" i="1"/>
  <c r="AL195" i="1"/>
  <c r="AN186" i="1"/>
  <c r="AN187" i="1" s="1"/>
  <c r="Z186" i="1"/>
  <c r="Z187" i="1" s="1"/>
  <c r="AB186" i="1"/>
  <c r="AB187" i="1" s="1"/>
  <c r="R186" i="1"/>
  <c r="R187" i="1" s="1"/>
  <c r="AP186" i="1"/>
  <c r="AP187" i="1" s="1"/>
  <c r="D195" i="1"/>
  <c r="AB195" i="1"/>
  <c r="N195" i="1"/>
  <c r="F195" i="1"/>
  <c r="AD195" i="1"/>
  <c r="H195" i="1"/>
  <c r="AF195" i="1"/>
  <c r="T186" i="1"/>
  <c r="T187" i="1" s="1"/>
  <c r="AR186" i="1"/>
  <c r="AR187" i="1" s="1"/>
  <c r="J195" i="1"/>
  <c r="AH195" i="1"/>
  <c r="AL186" i="1"/>
  <c r="AL187" i="1" s="1"/>
  <c r="V186" i="1"/>
  <c r="V187" i="1" s="1"/>
  <c r="AT186" i="1"/>
  <c r="AT187" i="1" s="1"/>
  <c r="D186" i="1"/>
  <c r="D187" i="1" s="1"/>
  <c r="L195" i="1"/>
  <c r="AJ195" i="1"/>
  <c r="P195" i="1"/>
  <c r="AN195" i="1"/>
  <c r="N186" i="1"/>
  <c r="N187" i="1" s="1"/>
  <c r="X186" i="1"/>
  <c r="X187" i="1" s="1"/>
  <c r="R195" i="1"/>
  <c r="AP195" i="1"/>
  <c r="AT195" i="1"/>
  <c r="T195" i="1"/>
  <c r="AR195" i="1"/>
  <c r="P186" i="1"/>
  <c r="P187" i="1" s="1"/>
  <c r="V195" i="1"/>
  <c r="L60" i="1"/>
  <c r="L61" i="1" s="1"/>
  <c r="AD179" i="1"/>
  <c r="AD89" i="1"/>
  <c r="AD90" i="1" s="1"/>
  <c r="Z179" i="1"/>
  <c r="Z31" i="1"/>
  <c r="Z32" i="1" s="1"/>
  <c r="Z89" i="1"/>
  <c r="Z90" i="1" s="1"/>
  <c r="F179" i="1"/>
  <c r="AB179" i="1"/>
  <c r="AB89" i="1"/>
  <c r="AB90" i="1" s="1"/>
  <c r="AB31" i="1"/>
  <c r="AB32" i="1" s="1"/>
  <c r="X179" i="1"/>
  <c r="X31" i="1"/>
  <c r="X32" i="1" s="1"/>
  <c r="X60" i="1"/>
  <c r="X61" i="1" s="1"/>
  <c r="AL89" i="1"/>
  <c r="AL90" i="1" s="1"/>
  <c r="V179" i="1"/>
  <c r="V89" i="1"/>
  <c r="V90" i="1" s="1"/>
  <c r="AT179" i="1"/>
  <c r="R20" i="1"/>
  <c r="AP20" i="1"/>
  <c r="T27" i="1"/>
  <c r="AT27" i="1"/>
  <c r="AN60" i="1"/>
  <c r="AN61" i="1" s="1"/>
  <c r="F60" i="1"/>
  <c r="F61" i="1" s="1"/>
  <c r="D60" i="1"/>
  <c r="D61" i="1" s="1"/>
  <c r="H118" i="1"/>
  <c r="H119" i="1" s="1"/>
  <c r="N60" i="1"/>
  <c r="N61" i="1" s="1"/>
  <c r="J89" i="1"/>
  <c r="J90" i="1" s="1"/>
  <c r="J60" i="1"/>
  <c r="J61" i="1" s="1"/>
  <c r="R60" i="1"/>
  <c r="R61" i="1" s="1"/>
  <c r="P60" i="1"/>
  <c r="P61" i="1" s="1"/>
  <c r="AF179" i="1"/>
  <c r="AF89" i="1"/>
  <c r="AF90" i="1" s="1"/>
  <c r="D32" i="1"/>
  <c r="AF27" i="1"/>
  <c r="H27" i="1"/>
  <c r="AH179" i="1"/>
  <c r="AH89" i="1"/>
  <c r="AH90" i="1" s="1"/>
  <c r="F20" i="1"/>
  <c r="AD20" i="1"/>
  <c r="F27" i="1"/>
  <c r="AH27" i="1"/>
  <c r="L147" i="1"/>
  <c r="L148" i="1" s="1"/>
  <c r="L89" i="1"/>
  <c r="L90" i="1" s="1"/>
  <c r="AJ89" i="1"/>
  <c r="AJ90" i="1" s="1"/>
  <c r="AJ60" i="1"/>
  <c r="AJ61" i="1" s="1"/>
  <c r="AB9" i="1"/>
  <c r="H20" i="1"/>
  <c r="AF20" i="1"/>
  <c r="J27" i="1"/>
  <c r="AJ27" i="1"/>
  <c r="AH20" i="1"/>
  <c r="L27" i="1"/>
  <c r="AL27" i="1"/>
  <c r="N89" i="1"/>
  <c r="N90" i="1" s="1"/>
  <c r="AL179" i="1"/>
  <c r="AL60" i="1"/>
  <c r="AL61" i="1" s="1"/>
  <c r="J20" i="1"/>
  <c r="P179" i="1"/>
  <c r="P118" i="1"/>
  <c r="P119" i="1" s="1"/>
  <c r="P147" i="1"/>
  <c r="P148" i="1" s="1"/>
  <c r="H9" i="1"/>
  <c r="AF9" i="1"/>
  <c r="L20" i="1"/>
  <c r="AJ20" i="1"/>
  <c r="N27" i="1"/>
  <c r="AN27" i="1"/>
  <c r="V31" i="1"/>
  <c r="V32" i="1" s="1"/>
  <c r="X114" i="1"/>
  <c r="AT114" i="1"/>
  <c r="V114" i="1"/>
  <c r="AP114" i="1"/>
  <c r="R114" i="1"/>
  <c r="AL114" i="1"/>
  <c r="N114" i="1"/>
  <c r="AH114" i="1"/>
  <c r="J114" i="1"/>
  <c r="AD114" i="1"/>
  <c r="F114" i="1"/>
  <c r="AN114" i="1"/>
  <c r="AJ114" i="1"/>
  <c r="AF114" i="1"/>
  <c r="AB114" i="1"/>
  <c r="Z114" i="1"/>
  <c r="D118" i="1"/>
  <c r="D119" i="1" s="1"/>
  <c r="T114" i="1"/>
  <c r="AB20" i="1"/>
  <c r="AD27" i="1"/>
  <c r="R179" i="1"/>
  <c r="R147" i="1"/>
  <c r="R148" i="1" s="1"/>
  <c r="N20" i="1"/>
  <c r="AL20" i="1"/>
  <c r="P27" i="1"/>
  <c r="AP27" i="1"/>
  <c r="AF60" i="1"/>
  <c r="AF61" i="1" s="1"/>
  <c r="AH147" i="1"/>
  <c r="AH148" i="1" s="1"/>
  <c r="H179" i="1"/>
  <c r="H89" i="1"/>
  <c r="H90" i="1" s="1"/>
  <c r="AP60" i="1"/>
  <c r="AP61" i="1" s="1"/>
  <c r="AP89" i="1"/>
  <c r="AP90" i="1" s="1"/>
  <c r="T179" i="1"/>
  <c r="T147" i="1"/>
  <c r="T148" i="1" s="1"/>
  <c r="T89" i="1"/>
  <c r="T90" i="1" s="1"/>
  <c r="AR147" i="1"/>
  <c r="AR148" i="1" s="1"/>
  <c r="AR118" i="1"/>
  <c r="AR119" i="1" s="1"/>
  <c r="AR60" i="1"/>
  <c r="AR61" i="1" s="1"/>
  <c r="L9" i="1"/>
  <c r="P20" i="1"/>
  <c r="R27" i="1"/>
  <c r="AR27" i="1"/>
  <c r="F89" i="1"/>
  <c r="F90" i="1" s="1"/>
  <c r="L114" i="1"/>
  <c r="AL136" i="1"/>
  <c r="N136" i="1"/>
  <c r="AJ136" i="1"/>
  <c r="L136" i="1"/>
  <c r="AF136" i="1"/>
  <c r="H136" i="1"/>
  <c r="Z136" i="1"/>
  <c r="X136" i="1"/>
  <c r="V136" i="1"/>
  <c r="T136" i="1"/>
  <c r="AT136" i="1"/>
  <c r="P136" i="1"/>
  <c r="AP136" i="1"/>
  <c r="F136" i="1"/>
  <c r="AH136" i="1"/>
  <c r="N78" i="1"/>
  <c r="AP78" i="1"/>
  <c r="J136" i="1"/>
  <c r="AN147" i="1"/>
  <c r="AN148" i="1" s="1"/>
  <c r="X78" i="1"/>
  <c r="AR136" i="1"/>
  <c r="Z78" i="1"/>
  <c r="AN89" i="1"/>
  <c r="AN90" i="1" s="1"/>
  <c r="AB78" i="1"/>
  <c r="P89" i="1"/>
  <c r="P90" i="1" s="1"/>
  <c r="AT56" i="1"/>
  <c r="V56" i="1"/>
  <c r="AD56" i="1"/>
  <c r="AR89" i="1"/>
  <c r="AR90" i="1" s="1"/>
  <c r="AH78" i="1"/>
  <c r="J78" i="1"/>
  <c r="AD78" i="1"/>
  <c r="F78" i="1"/>
  <c r="AJ78" i="1"/>
  <c r="H56" i="1"/>
  <c r="AH56" i="1"/>
  <c r="H78" i="1"/>
  <c r="AL78" i="1"/>
  <c r="D148" i="1"/>
  <c r="J186" i="1"/>
  <c r="J187" i="1" s="1"/>
  <c r="T101" i="1"/>
  <c r="AR101" i="1"/>
  <c r="L107" i="1"/>
  <c r="AJ107" i="1"/>
  <c r="AT130" i="1"/>
  <c r="V130" i="1"/>
  <c r="AR130" i="1"/>
  <c r="T130" i="1"/>
  <c r="AN130" i="1"/>
  <c r="P130" i="1"/>
  <c r="AH130" i="1"/>
  <c r="J147" i="1"/>
  <c r="J148" i="1" s="1"/>
  <c r="AP147" i="1"/>
  <c r="AP148" i="1" s="1"/>
  <c r="J179" i="1"/>
  <c r="L179" i="1"/>
  <c r="AJ179" i="1"/>
  <c r="X101" i="1"/>
  <c r="P107" i="1"/>
  <c r="AN107" i="1"/>
  <c r="H130" i="1"/>
  <c r="AL130" i="1"/>
  <c r="AT147" i="1"/>
  <c r="AT148" i="1" s="1"/>
  <c r="N179" i="1"/>
  <c r="L186" i="1"/>
  <c r="L187" i="1" s="1"/>
  <c r="AJ186" i="1"/>
  <c r="AJ187" i="1" s="1"/>
  <c r="AD186" i="1"/>
  <c r="AD187" i="1" s="1"/>
  <c r="AN179" i="1"/>
  <c r="AB101" i="1"/>
  <c r="T107" i="1"/>
  <c r="AR107" i="1"/>
  <c r="L130" i="1"/>
  <c r="AP179" i="1"/>
  <c r="AH186" i="1"/>
  <c r="AH187" i="1" s="1"/>
  <c r="Z197" i="1"/>
  <c r="X197" i="1"/>
  <c r="AT197" i="1"/>
  <c r="V197" i="1"/>
  <c r="AR197" i="1"/>
  <c r="T197" i="1"/>
  <c r="AP197" i="1"/>
  <c r="R197" i="1"/>
  <c r="AN197" i="1"/>
  <c r="P197" i="1"/>
  <c r="AL197" i="1"/>
  <c r="N197" i="1"/>
  <c r="AJ197" i="1"/>
  <c r="L197" i="1"/>
  <c r="AH197" i="1"/>
  <c r="J197" i="1"/>
  <c r="AF197" i="1"/>
  <c r="H197" i="1"/>
  <c r="AD197" i="1"/>
  <c r="F197" i="1"/>
  <c r="AR179" i="1"/>
  <c r="AB197" i="1"/>
  <c r="X107" i="1"/>
  <c r="V147" i="1"/>
  <c r="V148" i="1" s="1"/>
  <c r="X147" i="1"/>
  <c r="X148" i="1" s="1"/>
  <c r="AB107" i="1"/>
  <c r="N101" i="1"/>
  <c r="F107" i="1"/>
  <c r="AB130" i="1"/>
  <c r="F186" i="1"/>
  <c r="F187" i="1" s="1"/>
  <c r="Z143" i="1"/>
  <c r="AB143" i="1"/>
  <c r="F143" i="1"/>
  <c r="AD143" i="1"/>
  <c r="H143" i="1"/>
  <c r="AF143" i="1"/>
  <c r="R118" i="1" l="1"/>
  <c r="R119" i="1"/>
  <c r="L31" i="1"/>
  <c r="L32" i="1" s="1"/>
  <c r="Z118" i="1"/>
  <c r="Z119" i="1" s="1"/>
  <c r="AP118" i="1"/>
  <c r="AP119" i="1" s="1"/>
  <c r="AH31" i="1"/>
  <c r="AH32" i="1" s="1"/>
  <c r="AB118" i="1"/>
  <c r="AB119" i="1" s="1"/>
  <c r="F31" i="1"/>
  <c r="F32" i="1" s="1"/>
  <c r="H147" i="1"/>
  <c r="H148" i="1" s="1"/>
  <c r="L118" i="1"/>
  <c r="L119" i="1" s="1"/>
  <c r="R31" i="1"/>
  <c r="R32" i="1" s="1"/>
  <c r="AD147" i="1"/>
  <c r="AD148" i="1" s="1"/>
  <c r="AJ118" i="1"/>
  <c r="AJ119" i="1" s="1"/>
  <c r="X118" i="1"/>
  <c r="X119" i="1" s="1"/>
  <c r="F147" i="1"/>
  <c r="F148" i="1" s="1"/>
  <c r="AH60" i="1"/>
  <c r="AH61" i="1" s="1"/>
  <c r="V60" i="1"/>
  <c r="V61" i="1" s="1"/>
  <c r="P31" i="1"/>
  <c r="P32" i="1" s="1"/>
  <c r="AN118" i="1"/>
  <c r="AN119" i="1" s="1"/>
  <c r="H31" i="1"/>
  <c r="H32" i="1" s="1"/>
  <c r="Z60" i="1"/>
  <c r="Z61" i="1" s="1"/>
  <c r="AR31" i="1"/>
  <c r="AR32" i="1" s="1"/>
  <c r="AJ31" i="1"/>
  <c r="AJ32" i="1" s="1"/>
  <c r="AT60" i="1"/>
  <c r="AT61" i="1" s="1"/>
  <c r="F118" i="1"/>
  <c r="F119" i="1" s="1"/>
  <c r="AJ147" i="1"/>
  <c r="AJ148" i="1" s="1"/>
  <c r="AF31" i="1"/>
  <c r="AF32" i="1" s="1"/>
  <c r="X89" i="1"/>
  <c r="X90" i="1" s="1"/>
  <c r="R89" i="1"/>
  <c r="R90" i="1" s="1"/>
  <c r="AB60" i="1"/>
  <c r="AB61" i="1" s="1"/>
  <c r="J31" i="1"/>
  <c r="J32" i="1" s="1"/>
  <c r="AF118" i="1"/>
  <c r="AF119" i="1" s="1"/>
  <c r="AD60" i="1"/>
  <c r="AD61" i="1" s="1"/>
  <c r="AP31" i="1"/>
  <c r="AP32" i="1" s="1"/>
  <c r="AB147" i="1"/>
  <c r="AB148" i="1" s="1"/>
  <c r="H60" i="1"/>
  <c r="H61" i="1" s="1"/>
  <c r="Z147" i="1"/>
  <c r="Z148" i="1" s="1"/>
  <c r="AD118" i="1"/>
  <c r="AD119" i="1" s="1"/>
  <c r="J118" i="1"/>
  <c r="J119" i="1" s="1"/>
  <c r="N147" i="1"/>
  <c r="N148" i="1" s="1"/>
  <c r="AD31" i="1"/>
  <c r="AD32" i="1" s="1"/>
  <c r="AH118" i="1"/>
  <c r="AH119" i="1" s="1"/>
  <c r="T60" i="1"/>
  <c r="T61" i="1" s="1"/>
  <c r="AT89" i="1"/>
  <c r="AT90" i="1" s="1"/>
  <c r="AT118" i="1"/>
  <c r="AT119" i="1" s="1"/>
  <c r="N118" i="1"/>
  <c r="N119" i="1" s="1"/>
  <c r="AN31" i="1"/>
  <c r="AN32" i="1" s="1"/>
  <c r="AT31" i="1"/>
  <c r="AT32" i="1" s="1"/>
  <c r="AF147" i="1"/>
  <c r="AF148" i="1" s="1"/>
  <c r="V118" i="1"/>
  <c r="V119" i="1" s="1"/>
  <c r="T118" i="1"/>
  <c r="T119" i="1" s="1"/>
  <c r="AL118" i="1"/>
  <c r="AL119" i="1" s="1"/>
  <c r="N31" i="1"/>
  <c r="N32" i="1" s="1"/>
  <c r="AL147" i="1"/>
  <c r="AL148" i="1" s="1"/>
  <c r="AL31" i="1"/>
  <c r="AL32" i="1" s="1"/>
  <c r="T31" i="1"/>
  <c r="T32" i="1" s="1"/>
  <c r="D105" i="1" l="1"/>
  <c r="D108" i="1" s="1"/>
  <c r="D102" i="1"/>
  <c r="D134" i="1"/>
  <c r="D137" i="1" s="1"/>
  <c r="D131" i="1"/>
  <c r="D73" i="1"/>
  <c r="D76" i="1"/>
  <c r="D79" i="1" s="1"/>
  <c r="D44" i="1"/>
  <c r="D47" i="1"/>
  <c r="D50" i="1" s="1"/>
  <c r="D18" i="1"/>
  <c r="D21" i="1" s="1"/>
  <c r="D15" i="1"/>
  <c r="D162" i="1"/>
  <c r="D165" i="1" s="1"/>
  <c r="D160" i="1"/>
  <c r="D174" i="1"/>
  <c r="D175" i="1" s="1"/>
  <c r="D111" i="1" l="1"/>
  <c r="D120" i="1" s="1"/>
  <c r="D125" i="1" s="1"/>
  <c r="D140" i="1"/>
  <c r="D149" i="1" s="1"/>
  <c r="D154" i="1" s="1"/>
  <c r="D169" i="1"/>
  <c r="D170" i="1" s="1"/>
  <c r="D24" i="1"/>
  <c r="D33" i="1" s="1"/>
  <c r="D38" i="1" s="1"/>
  <c r="D53" i="1"/>
  <c r="D62" i="1" s="1"/>
  <c r="D67" i="1" s="1"/>
  <c r="D82" i="1"/>
  <c r="D91" i="1" s="1"/>
  <c r="D96" i="1" s="1"/>
  <c r="D168" i="1"/>
  <c r="AT174" i="1"/>
  <c r="AT175" i="1" s="1"/>
  <c r="P174" i="1"/>
  <c r="P175" i="1" s="1"/>
  <c r="H174" i="1"/>
  <c r="H175" i="1" s="1"/>
  <c r="AL174" i="1"/>
  <c r="AL175" i="1" s="1"/>
  <c r="L174" i="1"/>
  <c r="L175" i="1" s="1"/>
  <c r="R174" i="1"/>
  <c r="R175" i="1" s="1"/>
  <c r="F174" i="1"/>
  <c r="F175" i="1" s="1"/>
  <c r="AJ174" i="1"/>
  <c r="AJ175" i="1" s="1"/>
  <c r="T174" i="1"/>
  <c r="T175" i="1" s="1"/>
  <c r="AB174" i="1"/>
  <c r="AB175" i="1" s="1"/>
  <c r="Z174" i="1"/>
  <c r="Z175" i="1" s="1"/>
  <c r="AH174" i="1"/>
  <c r="AH175" i="1" s="1"/>
  <c r="V174" i="1"/>
  <c r="V175" i="1" s="1"/>
  <c r="AF174" i="1"/>
  <c r="AF175" i="1" s="1"/>
  <c r="AP174" i="1"/>
  <c r="AP175" i="1" s="1"/>
  <c r="X174" i="1"/>
  <c r="X175" i="1" s="1"/>
  <c r="AR174" i="1"/>
  <c r="AR175" i="1" s="1"/>
  <c r="AD174" i="1"/>
  <c r="AD175" i="1" s="1"/>
  <c r="J174" i="1"/>
  <c r="J175" i="1" s="1"/>
  <c r="AN174" i="1"/>
  <c r="AN175" i="1" s="1"/>
  <c r="N174" i="1"/>
  <c r="N175" i="1" s="1"/>
  <c r="AD162" i="1" l="1"/>
  <c r="AD165" i="1" s="1"/>
  <c r="AD160" i="1"/>
  <c r="L15" i="1"/>
  <c r="L18" i="1"/>
  <c r="L21" i="1" s="1"/>
  <c r="AD18" i="1"/>
  <c r="AD21" i="1" s="1"/>
  <c r="AD15" i="1"/>
  <c r="AN102" i="1"/>
  <c r="AN105" i="1"/>
  <c r="AN108" i="1" s="1"/>
  <c r="N47" i="1"/>
  <c r="N50" i="1" s="1"/>
  <c r="N44" i="1"/>
  <c r="AH134" i="1"/>
  <c r="AH137" i="1" s="1"/>
  <c r="AH131" i="1"/>
  <c r="N73" i="1"/>
  <c r="N76" i="1"/>
  <c r="N79" i="1" s="1"/>
  <c r="V105" i="1"/>
  <c r="V108" i="1" s="1"/>
  <c r="V102" i="1"/>
  <c r="H105" i="1"/>
  <c r="H108" i="1" s="1"/>
  <c r="H102" i="1"/>
  <c r="AB44" i="1"/>
  <c r="AB47" i="1"/>
  <c r="AB50" i="1" s="1"/>
  <c r="AJ160" i="1"/>
  <c r="AJ162" i="1"/>
  <c r="AJ165" i="1" s="1"/>
  <c r="H18" i="1"/>
  <c r="H21" i="1" s="1"/>
  <c r="H15" i="1"/>
  <c r="AH18" i="1"/>
  <c r="AH21" i="1" s="1"/>
  <c r="AH15" i="1"/>
  <c r="P44" i="1"/>
  <c r="P47" i="1"/>
  <c r="P50" i="1" s="1"/>
  <c r="AN47" i="1"/>
  <c r="AN50" i="1" s="1"/>
  <c r="AN44" i="1"/>
  <c r="X131" i="1"/>
  <c r="X134" i="1"/>
  <c r="X137" i="1" s="1"/>
  <c r="AN76" i="1"/>
  <c r="AN79" i="1" s="1"/>
  <c r="AN73" i="1"/>
  <c r="AB73" i="1"/>
  <c r="AB76" i="1"/>
  <c r="AB79" i="1" s="1"/>
  <c r="AL102" i="1"/>
  <c r="AL105" i="1"/>
  <c r="AL108" i="1" s="1"/>
  <c r="Z44" i="1"/>
  <c r="Z47" i="1"/>
  <c r="Z50" i="1" s="1"/>
  <c r="F162" i="1"/>
  <c r="F165" i="1" s="1"/>
  <c r="F160" i="1"/>
  <c r="P15" i="1"/>
  <c r="P18" i="1"/>
  <c r="P21" i="1" s="1"/>
  <c r="AB18" i="1"/>
  <c r="AB21" i="1" s="1"/>
  <c r="AB15" i="1"/>
  <c r="AT47" i="1"/>
  <c r="AT50" i="1" s="1"/>
  <c r="AT44" i="1"/>
  <c r="N18" i="1"/>
  <c r="N21" i="1" s="1"/>
  <c r="N15" i="1"/>
  <c r="V131" i="1"/>
  <c r="V134" i="1"/>
  <c r="V137" i="1" s="1"/>
  <c r="AH102" i="1"/>
  <c r="AH105" i="1"/>
  <c r="AH108" i="1" s="1"/>
  <c r="Z76" i="1"/>
  <c r="Z79" i="1" s="1"/>
  <c r="Z73" i="1"/>
  <c r="Z82" i="1" s="1"/>
  <c r="Z91" i="1" s="1"/>
  <c r="Z96" i="1" s="1"/>
  <c r="L105" i="1"/>
  <c r="L108" i="1" s="1"/>
  <c r="L102" i="1"/>
  <c r="AR47" i="1"/>
  <c r="AR50" i="1" s="1"/>
  <c r="AR44" i="1"/>
  <c r="AF160" i="1"/>
  <c r="AF162" i="1"/>
  <c r="AF165" i="1" s="1"/>
  <c r="AL162" i="1"/>
  <c r="AL165" i="1" s="1"/>
  <c r="AL160" i="1"/>
  <c r="F18" i="1"/>
  <c r="F21" i="1" s="1"/>
  <c r="F15" i="1"/>
  <c r="H76" i="1"/>
  <c r="H79" i="1" s="1"/>
  <c r="H73" i="1"/>
  <c r="AL47" i="1"/>
  <c r="AL50" i="1" s="1"/>
  <c r="AL44" i="1"/>
  <c r="AN15" i="1"/>
  <c r="AN18" i="1"/>
  <c r="AN21" i="1" s="1"/>
  <c r="T134" i="1"/>
  <c r="T137" i="1" s="1"/>
  <c r="T131" i="1"/>
  <c r="AR102" i="1"/>
  <c r="AR105" i="1"/>
  <c r="AR108" i="1" s="1"/>
  <c r="AP76" i="1"/>
  <c r="AP79" i="1" s="1"/>
  <c r="AP73" i="1"/>
  <c r="AT105" i="1"/>
  <c r="AT108" i="1" s="1"/>
  <c r="AT102" i="1"/>
  <c r="AT111" i="1" s="1"/>
  <c r="AT120" i="1" s="1"/>
  <c r="AT125" i="1" s="1"/>
  <c r="T47" i="1"/>
  <c r="T50" i="1" s="1"/>
  <c r="T44" i="1"/>
  <c r="V162" i="1"/>
  <c r="V165" i="1" s="1"/>
  <c r="V160" i="1"/>
  <c r="P162" i="1"/>
  <c r="P165" i="1" s="1"/>
  <c r="P160" i="1"/>
  <c r="AP15" i="1"/>
  <c r="AP18" i="1"/>
  <c r="AP21" i="1" s="1"/>
  <c r="AT76" i="1"/>
  <c r="AT79" i="1" s="1"/>
  <c r="AT73" i="1"/>
  <c r="R47" i="1"/>
  <c r="R50" i="1" s="1"/>
  <c r="R44" i="1"/>
  <c r="R53" i="1" s="1"/>
  <c r="R62" i="1" s="1"/>
  <c r="R67" i="1" s="1"/>
  <c r="J18" i="1"/>
  <c r="J21" i="1" s="1"/>
  <c r="J15" i="1"/>
  <c r="F134" i="1"/>
  <c r="F137" i="1" s="1"/>
  <c r="F131" i="1"/>
  <c r="AB105" i="1"/>
  <c r="AB108" i="1" s="1"/>
  <c r="AB102" i="1"/>
  <c r="AR76" i="1"/>
  <c r="AR79" i="1" s="1"/>
  <c r="AR73" i="1"/>
  <c r="P105" i="1"/>
  <c r="P108" i="1" s="1"/>
  <c r="P102" i="1"/>
  <c r="V47" i="1"/>
  <c r="V50" i="1" s="1"/>
  <c r="V44" i="1"/>
  <c r="V53" i="1" s="1"/>
  <c r="V62" i="1" s="1"/>
  <c r="V67" i="1" s="1"/>
  <c r="T162" i="1"/>
  <c r="T165" i="1" s="1"/>
  <c r="T160" i="1"/>
  <c r="L160" i="1"/>
  <c r="L162" i="1"/>
  <c r="L165" i="1" s="1"/>
  <c r="AJ18" i="1"/>
  <c r="AJ21" i="1" s="1"/>
  <c r="AJ15" i="1"/>
  <c r="L76" i="1"/>
  <c r="L79" i="1" s="1"/>
  <c r="L73" i="1"/>
  <c r="H44" i="1"/>
  <c r="H47" i="1"/>
  <c r="H50" i="1" s="1"/>
  <c r="AJ131" i="1"/>
  <c r="AJ134" i="1"/>
  <c r="AJ137" i="1" s="1"/>
  <c r="P134" i="1"/>
  <c r="P137" i="1" s="1"/>
  <c r="P131" i="1"/>
  <c r="AF105" i="1"/>
  <c r="AF108" i="1" s="1"/>
  <c r="AF102" i="1"/>
  <c r="AD73" i="1"/>
  <c r="AD76" i="1"/>
  <c r="AD79" i="1" s="1"/>
  <c r="R102" i="1"/>
  <c r="R105" i="1"/>
  <c r="R108" i="1" s="1"/>
  <c r="AD44" i="1"/>
  <c r="AD47" i="1"/>
  <c r="AD50" i="1" s="1"/>
  <c r="AH160" i="1"/>
  <c r="AH162" i="1"/>
  <c r="AH165" i="1" s="1"/>
  <c r="AT162" i="1"/>
  <c r="AT165" i="1" s="1"/>
  <c r="AT160" i="1"/>
  <c r="AF18" i="1"/>
  <c r="AF21" i="1" s="1"/>
  <c r="AF15" i="1"/>
  <c r="AL76" i="1"/>
  <c r="AL79" i="1" s="1"/>
  <c r="AL73" i="1"/>
  <c r="F47" i="1"/>
  <c r="F50" i="1" s="1"/>
  <c r="F44" i="1"/>
  <c r="AB134" i="1"/>
  <c r="AB137" i="1" s="1"/>
  <c r="AB131" i="1"/>
  <c r="H131" i="1"/>
  <c r="H134" i="1"/>
  <c r="H137" i="1" s="1"/>
  <c r="Z102" i="1"/>
  <c r="Z105" i="1"/>
  <c r="Z108" i="1" s="1"/>
  <c r="AH76" i="1"/>
  <c r="AH79" i="1" s="1"/>
  <c r="AH73" i="1"/>
  <c r="F105" i="1"/>
  <c r="F108" i="1" s="1"/>
  <c r="F102" i="1"/>
  <c r="AF44" i="1"/>
  <c r="AF47" i="1"/>
  <c r="AF50" i="1" s="1"/>
  <c r="X162" i="1"/>
  <c r="X165" i="1" s="1"/>
  <c r="X160" i="1"/>
  <c r="H160" i="1"/>
  <c r="H162" i="1"/>
  <c r="H165" i="1" s="1"/>
  <c r="AR18" i="1"/>
  <c r="AR21" i="1" s="1"/>
  <c r="AR15" i="1"/>
  <c r="R73" i="1"/>
  <c r="R76" i="1"/>
  <c r="R79" i="1" s="1"/>
  <c r="L47" i="1"/>
  <c r="L50" i="1" s="1"/>
  <c r="L44" i="1"/>
  <c r="AP131" i="1"/>
  <c r="AP134" i="1"/>
  <c r="AP137" i="1" s="1"/>
  <c r="AT134" i="1"/>
  <c r="AT137" i="1" s="1"/>
  <c r="AT131" i="1"/>
  <c r="AD102" i="1"/>
  <c r="AD105" i="1"/>
  <c r="AD108" i="1" s="1"/>
  <c r="T76" i="1"/>
  <c r="T79" i="1" s="1"/>
  <c r="T73" i="1"/>
  <c r="AN162" i="1"/>
  <c r="AN165" i="1" s="1"/>
  <c r="AN160" i="1"/>
  <c r="AH44" i="1"/>
  <c r="AH47" i="1"/>
  <c r="AH50" i="1" s="1"/>
  <c r="AB160" i="1"/>
  <c r="AB162" i="1"/>
  <c r="AB165" i="1" s="1"/>
  <c r="R162" i="1"/>
  <c r="R165" i="1" s="1"/>
  <c r="R160" i="1"/>
  <c r="V18" i="1"/>
  <c r="V21" i="1" s="1"/>
  <c r="V15" i="1"/>
  <c r="V24" i="1" s="1"/>
  <c r="V33" i="1" s="1"/>
  <c r="V38" i="1" s="1"/>
  <c r="P76" i="1"/>
  <c r="P79" i="1" s="1"/>
  <c r="P73" i="1"/>
  <c r="AN131" i="1"/>
  <c r="AN134" i="1"/>
  <c r="AN137" i="1" s="1"/>
  <c r="Z134" i="1"/>
  <c r="Z137" i="1" s="1"/>
  <c r="Z131" i="1"/>
  <c r="AL131" i="1"/>
  <c r="AL134" i="1"/>
  <c r="AL137" i="1" s="1"/>
  <c r="AP102" i="1"/>
  <c r="AP105" i="1"/>
  <c r="AP108" i="1" s="1"/>
  <c r="X73" i="1"/>
  <c r="X76" i="1"/>
  <c r="X79" i="1" s="1"/>
  <c r="J160" i="1"/>
  <c r="J162" i="1"/>
  <c r="J165" i="1" s="1"/>
  <c r="AJ47" i="1"/>
  <c r="AJ50" i="1" s="1"/>
  <c r="AJ44" i="1"/>
  <c r="AJ53" i="1" s="1"/>
  <c r="AJ62" i="1" s="1"/>
  <c r="AJ67" i="1" s="1"/>
  <c r="AP162" i="1"/>
  <c r="AP165" i="1" s="1"/>
  <c r="AP160" i="1"/>
  <c r="AL15" i="1"/>
  <c r="AL18" i="1"/>
  <c r="AL21" i="1" s="1"/>
  <c r="Z18" i="1"/>
  <c r="Z21" i="1" s="1"/>
  <c r="Z15" i="1"/>
  <c r="F76" i="1"/>
  <c r="F79" i="1" s="1"/>
  <c r="F73" i="1"/>
  <c r="F82" i="1" s="1"/>
  <c r="F91" i="1" s="1"/>
  <c r="F96" i="1" s="1"/>
  <c r="J134" i="1"/>
  <c r="J137" i="1" s="1"/>
  <c r="J131" i="1"/>
  <c r="AR131" i="1"/>
  <c r="AR134" i="1"/>
  <c r="AR137" i="1" s="1"/>
  <c r="L131" i="1"/>
  <c r="L134" i="1"/>
  <c r="L137" i="1" s="1"/>
  <c r="AJ105" i="1"/>
  <c r="AJ108" i="1" s="1"/>
  <c r="AJ102" i="1"/>
  <c r="V76" i="1"/>
  <c r="V79" i="1" s="1"/>
  <c r="V73" i="1"/>
  <c r="N160" i="1"/>
  <c r="N162" i="1"/>
  <c r="N165" i="1" s="1"/>
  <c r="AR162" i="1"/>
  <c r="AR165" i="1" s="1"/>
  <c r="AR160" i="1"/>
  <c r="R15" i="1"/>
  <c r="R18" i="1"/>
  <c r="R21" i="1" s="1"/>
  <c r="T18" i="1"/>
  <c r="T21" i="1" s="1"/>
  <c r="T15" i="1"/>
  <c r="J102" i="1"/>
  <c r="J105" i="1"/>
  <c r="J108" i="1" s="1"/>
  <c r="N131" i="1"/>
  <c r="N134" i="1"/>
  <c r="N137" i="1" s="1"/>
  <c r="AF134" i="1"/>
  <c r="AF137" i="1" s="1"/>
  <c r="AF131" i="1"/>
  <c r="AF140" i="1" s="1"/>
  <c r="AF149" i="1" s="1"/>
  <c r="AF154" i="1" s="1"/>
  <c r="R134" i="1"/>
  <c r="R137" i="1" s="1"/>
  <c r="R131" i="1"/>
  <c r="T102" i="1"/>
  <c r="T105" i="1"/>
  <c r="T108" i="1" s="1"/>
  <c r="AJ76" i="1"/>
  <c r="AJ79" i="1" s="1"/>
  <c r="AJ73" i="1"/>
  <c r="X47" i="1"/>
  <c r="X50" i="1" s="1"/>
  <c r="X44" i="1"/>
  <c r="Z160" i="1"/>
  <c r="Z162" i="1"/>
  <c r="Z165" i="1" s="1"/>
  <c r="AT15" i="1"/>
  <c r="AT18" i="1"/>
  <c r="AT21" i="1" s="1"/>
  <c r="X18" i="1"/>
  <c r="X21" i="1" s="1"/>
  <c r="X15" i="1"/>
  <c r="N105" i="1"/>
  <c r="N108" i="1" s="1"/>
  <c r="N102" i="1"/>
  <c r="N111" i="1" s="1"/>
  <c r="N120" i="1" s="1"/>
  <c r="N125" i="1" s="1"/>
  <c r="J47" i="1"/>
  <c r="J50" i="1" s="1"/>
  <c r="J44" i="1"/>
  <c r="AD134" i="1"/>
  <c r="AD137" i="1" s="1"/>
  <c r="AD131" i="1"/>
  <c r="J76" i="1"/>
  <c r="J79" i="1" s="1"/>
  <c r="J73" i="1"/>
  <c r="X102" i="1"/>
  <c r="X105" i="1"/>
  <c r="X108" i="1" s="1"/>
  <c r="AF73" i="1"/>
  <c r="AF76" i="1"/>
  <c r="AF79" i="1" s="1"/>
  <c r="AP47" i="1"/>
  <c r="AP50" i="1" s="1"/>
  <c r="AP44" i="1"/>
  <c r="AP53" i="1" s="1"/>
  <c r="AP62" i="1" s="1"/>
  <c r="AP67" i="1" s="1"/>
  <c r="AN169" i="1" l="1"/>
  <c r="AN170" i="1" s="1"/>
  <c r="AF111" i="1"/>
  <c r="AF120" i="1" s="1"/>
  <c r="AF125" i="1" s="1"/>
  <c r="F140" i="1"/>
  <c r="F149" i="1" s="1"/>
  <c r="F154" i="1" s="1"/>
  <c r="V169" i="1"/>
  <c r="V170" i="1" s="1"/>
  <c r="AT53" i="1"/>
  <c r="AT62" i="1" s="1"/>
  <c r="AT67" i="1" s="1"/>
  <c r="H24" i="1"/>
  <c r="H33" i="1" s="1"/>
  <c r="H38" i="1" s="1"/>
  <c r="AH140" i="1"/>
  <c r="AH149" i="1" s="1"/>
  <c r="AH154" i="1" s="1"/>
  <c r="J53" i="1"/>
  <c r="J62" i="1" s="1"/>
  <c r="J67" i="1" s="1"/>
  <c r="AJ82" i="1"/>
  <c r="AJ91" i="1" s="1"/>
  <c r="AJ96" i="1" s="1"/>
  <c r="T24" i="1"/>
  <c r="T33" i="1" s="1"/>
  <c r="T38" i="1" s="1"/>
  <c r="AP169" i="1"/>
  <c r="AP170" i="1" s="1"/>
  <c r="Z140" i="1"/>
  <c r="Z149" i="1" s="1"/>
  <c r="Z154" i="1" s="1"/>
  <c r="AL169" i="1"/>
  <c r="AL170" i="1" s="1"/>
  <c r="AD169" i="1"/>
  <c r="AD170" i="1" s="1"/>
  <c r="J169" i="1"/>
  <c r="J170" i="1" s="1"/>
  <c r="L169" i="1"/>
  <c r="L170" i="1" s="1"/>
  <c r="AR169" i="1"/>
  <c r="AR170" i="1" s="1"/>
  <c r="AT169" i="1"/>
  <c r="AT170" i="1" s="1"/>
  <c r="T169" i="1"/>
  <c r="T170" i="1" s="1"/>
  <c r="AJ169" i="1"/>
  <c r="AJ170" i="1" s="1"/>
  <c r="N169" i="1"/>
  <c r="N170" i="1" s="1"/>
  <c r="H169" i="1"/>
  <c r="H170" i="1" s="1"/>
  <c r="AH169" i="1"/>
  <c r="AH170" i="1" s="1"/>
  <c r="R169" i="1"/>
  <c r="R170" i="1" s="1"/>
  <c r="X169" i="1"/>
  <c r="X170" i="1" s="1"/>
  <c r="F169" i="1"/>
  <c r="F170" i="1" s="1"/>
  <c r="Z169" i="1"/>
  <c r="Z170" i="1" s="1"/>
  <c r="AB169" i="1"/>
  <c r="AB170" i="1" s="1"/>
  <c r="P169" i="1"/>
  <c r="P170" i="1" s="1"/>
  <c r="AF169" i="1"/>
  <c r="AF170" i="1" s="1"/>
  <c r="V82" i="1"/>
  <c r="V91" i="1" s="1"/>
  <c r="V96" i="1" s="1"/>
  <c r="J82" i="1"/>
  <c r="J91" i="1" s="1"/>
  <c r="J96" i="1" s="1"/>
  <c r="L53" i="1"/>
  <c r="L62" i="1" s="1"/>
  <c r="L67" i="1" s="1"/>
  <c r="F111" i="1"/>
  <c r="F120" i="1" s="1"/>
  <c r="F125" i="1" s="1"/>
  <c r="AL82" i="1"/>
  <c r="AL91" i="1" s="1"/>
  <c r="AL96" i="1" s="1"/>
  <c r="X24" i="1"/>
  <c r="X33" i="1" s="1"/>
  <c r="X38" i="1" s="1"/>
  <c r="R140" i="1"/>
  <c r="R149" i="1" s="1"/>
  <c r="R154" i="1" s="1"/>
  <c r="J140" i="1"/>
  <c r="J149" i="1" s="1"/>
  <c r="J154" i="1" s="1"/>
  <c r="P82" i="1"/>
  <c r="P91" i="1" s="1"/>
  <c r="P96" i="1" s="1"/>
  <c r="T82" i="1"/>
  <c r="T91" i="1" s="1"/>
  <c r="T96" i="1" s="1"/>
  <c r="AR24" i="1"/>
  <c r="AR33" i="1" s="1"/>
  <c r="AR38" i="1" s="1"/>
  <c r="P140" i="1"/>
  <c r="P149" i="1" s="1"/>
  <c r="P154" i="1" s="1"/>
  <c r="J24" i="1"/>
  <c r="J33" i="1" s="1"/>
  <c r="J38" i="1" s="1"/>
  <c r="T53" i="1"/>
  <c r="T62" i="1" s="1"/>
  <c r="T67" i="1" s="1"/>
  <c r="AL53" i="1"/>
  <c r="AL62" i="1" s="1"/>
  <c r="AL67" i="1" s="1"/>
  <c r="L111" i="1"/>
  <c r="L120" i="1" s="1"/>
  <c r="L125" i="1" s="1"/>
  <c r="AB24" i="1"/>
  <c r="AB33" i="1" s="1"/>
  <c r="AB38" i="1" s="1"/>
  <c r="AN82" i="1"/>
  <c r="AN91" i="1" s="1"/>
  <c r="AN96" i="1" s="1"/>
  <c r="Z24" i="1"/>
  <c r="Z33" i="1" s="1"/>
  <c r="Z38" i="1" s="1"/>
  <c r="AT140" i="1"/>
  <c r="AT149" i="1" s="1"/>
  <c r="AT154" i="1" s="1"/>
  <c r="AB140" i="1"/>
  <c r="AB149" i="1" s="1"/>
  <c r="AB154" i="1" s="1"/>
  <c r="P111" i="1"/>
  <c r="P120" i="1" s="1"/>
  <c r="P125" i="1" s="1"/>
  <c r="AT82" i="1"/>
  <c r="AT91" i="1" s="1"/>
  <c r="AT96" i="1" s="1"/>
  <c r="AP82" i="1"/>
  <c r="AP91" i="1" s="1"/>
  <c r="AP96" i="1" s="1"/>
  <c r="F24" i="1"/>
  <c r="F33" i="1" s="1"/>
  <c r="F38" i="1" s="1"/>
  <c r="AN53" i="1"/>
  <c r="AN62" i="1" s="1"/>
  <c r="AN67" i="1" s="1"/>
  <c r="H111" i="1"/>
  <c r="H120" i="1" s="1"/>
  <c r="H125" i="1" s="1"/>
  <c r="AD24" i="1"/>
  <c r="AD33" i="1" s="1"/>
  <c r="AD38" i="1" s="1"/>
  <c r="J111" i="1"/>
  <c r="J120" i="1" s="1"/>
  <c r="J125" i="1" s="1"/>
  <c r="AL24" i="1"/>
  <c r="AL33" i="1" s="1"/>
  <c r="AL38" i="1" s="1"/>
  <c r="AL140" i="1"/>
  <c r="AL149" i="1" s="1"/>
  <c r="AL154" i="1" s="1"/>
  <c r="AP140" i="1"/>
  <c r="AP149" i="1" s="1"/>
  <c r="AP154" i="1" s="1"/>
  <c r="AF53" i="1"/>
  <c r="AF62" i="1" s="1"/>
  <c r="AF67" i="1" s="1"/>
  <c r="R111" i="1"/>
  <c r="R120" i="1" s="1"/>
  <c r="R125" i="1" s="1"/>
  <c r="AP24" i="1"/>
  <c r="AP33" i="1" s="1"/>
  <c r="AP38" i="1" s="1"/>
  <c r="AR111" i="1"/>
  <c r="AR120" i="1" s="1"/>
  <c r="AR125" i="1" s="1"/>
  <c r="N53" i="1"/>
  <c r="N62" i="1" s="1"/>
  <c r="N67" i="1" s="1"/>
  <c r="V140" i="1"/>
  <c r="V149" i="1" s="1"/>
  <c r="V154" i="1" s="1"/>
  <c r="Z53" i="1"/>
  <c r="Z62" i="1" s="1"/>
  <c r="Z67" i="1" s="1"/>
  <c r="P53" i="1"/>
  <c r="P62" i="1" s="1"/>
  <c r="P67" i="1" s="1"/>
  <c r="L24" i="1"/>
  <c r="L33" i="1" s="1"/>
  <c r="L38" i="1" s="1"/>
  <c r="AJ24" i="1"/>
  <c r="AJ33" i="1" s="1"/>
  <c r="AJ38" i="1" s="1"/>
  <c r="AB111" i="1"/>
  <c r="AB120" i="1" s="1"/>
  <c r="AB125" i="1" s="1"/>
  <c r="T140" i="1"/>
  <c r="T149" i="1" s="1"/>
  <c r="T154" i="1" s="1"/>
  <c r="N24" i="1"/>
  <c r="N33" i="1" s="1"/>
  <c r="N38" i="1" s="1"/>
  <c r="T111" i="1"/>
  <c r="T120" i="1" s="1"/>
  <c r="T125" i="1" s="1"/>
  <c r="R24" i="1"/>
  <c r="R33" i="1" s="1"/>
  <c r="R38" i="1" s="1"/>
  <c r="AR140" i="1"/>
  <c r="AR149" i="1" s="1"/>
  <c r="AR154" i="1" s="1"/>
  <c r="AN140" i="1"/>
  <c r="AN149" i="1" s="1"/>
  <c r="AN154" i="1" s="1"/>
  <c r="R82" i="1"/>
  <c r="R91" i="1" s="1"/>
  <c r="R96" i="1" s="1"/>
  <c r="AN24" i="1"/>
  <c r="AN33" i="1" s="1"/>
  <c r="AN38" i="1" s="1"/>
  <c r="AB82" i="1"/>
  <c r="AB91" i="1" s="1"/>
  <c r="AB96" i="1" s="1"/>
  <c r="AF82" i="1"/>
  <c r="AF91" i="1" s="1"/>
  <c r="AF96" i="1" s="1"/>
  <c r="X111" i="1"/>
  <c r="X120" i="1" s="1"/>
  <c r="X125" i="1" s="1"/>
  <c r="AT24" i="1"/>
  <c r="AT33" i="1" s="1"/>
  <c r="AT38" i="1" s="1"/>
  <c r="X82" i="1"/>
  <c r="X91" i="1" s="1"/>
  <c r="X96" i="1" s="1"/>
  <c r="AD111" i="1"/>
  <c r="AD120" i="1" s="1"/>
  <c r="AD125" i="1" s="1"/>
  <c r="H140" i="1"/>
  <c r="H149" i="1" s="1"/>
  <c r="H154" i="1" s="1"/>
  <c r="AJ140" i="1"/>
  <c r="AJ149" i="1" s="1"/>
  <c r="AJ154" i="1" s="1"/>
  <c r="P24" i="1"/>
  <c r="P33" i="1" s="1"/>
  <c r="P38" i="1" s="1"/>
  <c r="X140" i="1"/>
  <c r="X149" i="1" s="1"/>
  <c r="X154" i="1" s="1"/>
  <c r="AB53" i="1"/>
  <c r="AB62" i="1" s="1"/>
  <c r="AB67" i="1" s="1"/>
  <c r="AN111" i="1"/>
  <c r="AN120" i="1" s="1"/>
  <c r="AN125" i="1" s="1"/>
  <c r="N140" i="1"/>
  <c r="N149" i="1" s="1"/>
  <c r="N154" i="1" s="1"/>
  <c r="AP111" i="1"/>
  <c r="AP120" i="1" s="1"/>
  <c r="AP125" i="1" s="1"/>
  <c r="H53" i="1"/>
  <c r="H62" i="1" s="1"/>
  <c r="H67" i="1" s="1"/>
  <c r="AJ111" i="1"/>
  <c r="AJ120" i="1" s="1"/>
  <c r="AJ125" i="1" s="1"/>
  <c r="L82" i="1"/>
  <c r="L91" i="1" s="1"/>
  <c r="L96" i="1" s="1"/>
  <c r="AR82" i="1"/>
  <c r="AR91" i="1" s="1"/>
  <c r="AR96" i="1" s="1"/>
  <c r="V111" i="1"/>
  <c r="V120" i="1" s="1"/>
  <c r="V125" i="1" s="1"/>
  <c r="AH24" i="1"/>
  <c r="AH33" i="1" s="1"/>
  <c r="AH38" i="1" s="1"/>
  <c r="AD82" i="1"/>
  <c r="AD91" i="1" s="1"/>
  <c r="AD96" i="1" s="1"/>
  <c r="AP168" i="1"/>
  <c r="R168" i="1"/>
  <c r="AR168" i="1"/>
  <c r="L168" i="1"/>
  <c r="T168" i="1"/>
  <c r="P168" i="1"/>
  <c r="Z168" i="1"/>
  <c r="AL168" i="1"/>
  <c r="AN168" i="1"/>
  <c r="F168" i="1"/>
  <c r="AD168" i="1"/>
  <c r="X53" i="1"/>
  <c r="X62" i="1" s="1"/>
  <c r="X67" i="1" s="1"/>
  <c r="AH82" i="1"/>
  <c r="AH91" i="1" s="1"/>
  <c r="AH96" i="1" s="1"/>
  <c r="F53" i="1"/>
  <c r="F62" i="1" s="1"/>
  <c r="F67" i="1" s="1"/>
  <c r="H168" i="1"/>
  <c r="AH168" i="1"/>
  <c r="X168" i="1"/>
  <c r="L140" i="1"/>
  <c r="L149" i="1" s="1"/>
  <c r="L154" i="1" s="1"/>
  <c r="J168" i="1"/>
  <c r="AF168" i="1"/>
  <c r="AH111" i="1"/>
  <c r="AH120" i="1" s="1"/>
  <c r="AH125" i="1" s="1"/>
  <c r="AL111" i="1"/>
  <c r="AL120" i="1" s="1"/>
  <c r="AL125" i="1" s="1"/>
  <c r="AJ168" i="1"/>
  <c r="N82" i="1"/>
  <c r="N91" i="1" s="1"/>
  <c r="N96" i="1" s="1"/>
  <c r="Z111" i="1"/>
  <c r="Z120" i="1" s="1"/>
  <c r="Z125" i="1" s="1"/>
  <c r="AD53" i="1"/>
  <c r="AD62" i="1" s="1"/>
  <c r="AD67" i="1" s="1"/>
  <c r="AD140" i="1"/>
  <c r="AD149" i="1" s="1"/>
  <c r="AD154" i="1" s="1"/>
  <c r="AF24" i="1"/>
  <c r="AF33" i="1" s="1"/>
  <c r="AF38" i="1" s="1"/>
  <c r="V168" i="1"/>
  <c r="H82" i="1"/>
  <c r="H91" i="1" s="1"/>
  <c r="H96" i="1" s="1"/>
  <c r="AR53" i="1"/>
  <c r="AR62" i="1" s="1"/>
  <c r="AR67" i="1" s="1"/>
  <c r="N168" i="1"/>
  <c r="AB168" i="1"/>
  <c r="AT168" i="1"/>
  <c r="AH53" i="1"/>
  <c r="AH62" i="1" s="1"/>
  <c r="AH67" i="1" s="1"/>
  <c r="D201" i="1"/>
  <c r="D202" i="1" s="1"/>
  <c r="D205" i="1" l="1"/>
  <c r="AB201" i="1"/>
  <c r="AF201" i="1"/>
  <c r="J201" i="1"/>
  <c r="J202" i="1" s="1"/>
  <c r="V201" i="1"/>
  <c r="AP201" i="1"/>
  <c r="AJ201" i="1"/>
  <c r="AD201" i="1"/>
  <c r="R201" i="1"/>
  <c r="AT201" i="1"/>
  <c r="T201" i="1"/>
  <c r="L201" i="1"/>
  <c r="X201" i="1"/>
  <c r="AL201" i="1"/>
  <c r="P201" i="1"/>
  <c r="F201" i="1"/>
  <c r="F202" i="1" s="1"/>
  <c r="AR201" i="1"/>
  <c r="H201" i="1"/>
  <c r="AH201" i="1"/>
  <c r="Z201" i="1"/>
  <c r="N201" i="1"/>
  <c r="N202" i="1" s="1"/>
  <c r="AN201" i="1" l="1"/>
</calcChain>
</file>

<file path=xl/sharedStrings.xml><?xml version="1.0" encoding="utf-8"?>
<sst xmlns="http://schemas.openxmlformats.org/spreadsheetml/2006/main" count="213" uniqueCount="119">
  <si>
    <t>Community Care Facility, Adults and Children, Level 7</t>
  </si>
  <si>
    <t>Base Model</t>
  </si>
  <si>
    <t>Alta</t>
  </si>
  <si>
    <t>Central Valley</t>
  </si>
  <si>
    <t>East Bay</t>
  </si>
  <si>
    <t>Far Northern</t>
  </si>
  <si>
    <t>Golden Gate</t>
  </si>
  <si>
    <t>Inland</t>
  </si>
  <si>
    <t>Kern</t>
  </si>
  <si>
    <t>Eastern LA</t>
  </si>
  <si>
    <t>Lanterman</t>
  </si>
  <si>
    <t>Harbor</t>
  </si>
  <si>
    <t>North LA</t>
  </si>
  <si>
    <t>San Gabriel/ Pomona</t>
  </si>
  <si>
    <t>S. Central LA</t>
  </si>
  <si>
    <t>Westside</t>
  </si>
  <si>
    <t>North Bay</t>
  </si>
  <si>
    <t>Orange County</t>
  </si>
  <si>
    <t>Redwood Coast</t>
  </si>
  <si>
    <t>San Andreas</t>
  </si>
  <si>
    <t>San Diego</t>
  </si>
  <si>
    <t>Tri-Counties</t>
  </si>
  <si>
    <t>Valley Mountain</t>
  </si>
  <si>
    <t>Unit of Service</t>
  </si>
  <si>
    <t>Month</t>
  </si>
  <si>
    <t>Size</t>
  </si>
  <si>
    <t>- Number of Individuals</t>
  </si>
  <si>
    <t>Direct Care Staff Wages and Benefits - DSPs</t>
  </si>
  <si>
    <t>- Percent of Direct Care Staff Working Full-Time</t>
  </si>
  <si>
    <t>Regular Time</t>
  </si>
  <si>
    <t>- Direct Care Staff Hourly Wage</t>
  </si>
  <si>
    <t>- Employee Benefit Rate (as a percent of wages)</t>
  </si>
  <si>
    <t>- Workers' Compensation Rate (as a percent of wages)</t>
  </si>
  <si>
    <t>Hourly Staff Cost Before Productivity Adj. (wages + benefits)</t>
  </si>
  <si>
    <t>Overtime</t>
  </si>
  <si>
    <t>- Direct Care Staff Hourly Overtime Wage (time-and-a-half)</t>
  </si>
  <si>
    <t>- Employee Benefit Rate (payroll taxes only)</t>
  </si>
  <si>
    <t>- Overtime Rate (percent of work hours paid at time-and-a-half)</t>
  </si>
  <si>
    <t>Weighted Average Hourly Staff Cost Before Productivity Adj.</t>
  </si>
  <si>
    <t>Productivity Assumptions</t>
  </si>
  <si>
    <t>Total Hours</t>
  </si>
  <si>
    <t>- Supervision and Other Employer Time</t>
  </si>
  <si>
    <t>- Training</t>
  </si>
  <si>
    <t>- Paid Time Off</t>
  </si>
  <si>
    <t>"Billable" Hours</t>
  </si>
  <si>
    <t>Productivity Adjustment</t>
  </si>
  <si>
    <t>Staff Cost After Productivity Adj. per Billable Hour</t>
  </si>
  <si>
    <t>Staffing</t>
  </si>
  <si>
    <t>- Staff Hours per Facility per Week</t>
  </si>
  <si>
    <t>Allocated DSP Staff Hours per Participant per Week</t>
  </si>
  <si>
    <t>Weekly DSP Staff Cost per Participant</t>
  </si>
  <si>
    <t>Direct Care Staff Wages and Benefits - CNAs</t>
  </si>
  <si>
    <t>Allocated CNA Staff Hours per Participant per Week</t>
  </si>
  <si>
    <t>Weekly CNA Staff Cost per Participant</t>
  </si>
  <si>
    <t>Direct Care Staff Wages and Benefits - RBTs</t>
  </si>
  <si>
    <t>Allocated RBT Staff Hours per Participant per Week</t>
  </si>
  <si>
    <t>Weekly RBT Staff Cost per Participant</t>
  </si>
  <si>
    <t>Direct Care Staff Wages and Benefits - LVNs</t>
  </si>
  <si>
    <t>Allocated LVN Staff Hours per Participant per Week</t>
  </si>
  <si>
    <t>Weekly LVN Staff Cost per Participant</t>
  </si>
  <si>
    <t>Direct Care Staff Wages and Benefits - LPTs</t>
  </si>
  <si>
    <t>Allocated LPT Staff Hours per Participant per Week</t>
  </si>
  <si>
    <t>Weekly LPT Staff Cost per Participant</t>
  </si>
  <si>
    <t>Administrator</t>
  </si>
  <si>
    <t>- Administrator Hourly Wage</t>
  </si>
  <si>
    <t>Hourly Administrator Cost (wages + benefits)</t>
  </si>
  <si>
    <t>- Administrator Hourly Overtime Wage (time-and-a-half)</t>
  </si>
  <si>
    <t>- Administrator Benefit Rate (as a percent of wages)</t>
  </si>
  <si>
    <t>Hourly Administrator Overtime Cost (wages + benefits)</t>
  </si>
  <si>
    <t>Weighted Average Hourly Administrator Cost</t>
  </si>
  <si>
    <t>Weekly Administrator Cost per Participant</t>
  </si>
  <si>
    <t>Consultant Costs</t>
  </si>
  <si>
    <t>- Consultant Hourly Wage</t>
  </si>
  <si>
    <t>- Number of Consultant Hours per Participant per Year</t>
  </si>
  <si>
    <t>Annual Consultant Cost per Participant</t>
  </si>
  <si>
    <t>Weekly Consultant Cost per Participant</t>
  </si>
  <si>
    <t>Mileage</t>
  </si>
  <si>
    <t>Amount per Mile</t>
  </si>
  <si>
    <t>- Number of Miles per Home per Week</t>
  </si>
  <si>
    <t>Weekly Mileage Cost per Participant</t>
  </si>
  <si>
    <t>Staff Meals</t>
  </si>
  <si>
    <t>Cost of Food per Person per Month</t>
  </si>
  <si>
    <t>- Meal Cost per 8-Hour Shift (one meal per shift)</t>
  </si>
  <si>
    <t>Weekly Staff Hours (excludes administrator)</t>
  </si>
  <si>
    <t>- Weekly 8-Hour Shifts</t>
  </si>
  <si>
    <t>- Weekly Staff Meal Costs</t>
  </si>
  <si>
    <t>Weekly Staff Meal Cost per Participant</t>
  </si>
  <si>
    <t>Facility</t>
  </si>
  <si>
    <t>- Housing Developer Organization (HDO) Home</t>
  </si>
  <si>
    <t>- Monthly Lease Cost</t>
  </si>
  <si>
    <t>- Monthly Property Tax Cost</t>
  </si>
  <si>
    <t>- Monthly Utilities Cost</t>
  </si>
  <si>
    <t>- Monthly Newspaper/ Telephone/ Cable/ Internet Cost</t>
  </si>
  <si>
    <t>- Monthly Repair and Maintenance Cost</t>
  </si>
  <si>
    <t>Weekly Facility Cost</t>
  </si>
  <si>
    <t>Admin. and Prog. Operations</t>
  </si>
  <si>
    <t>- Program Operations Cost per Week</t>
  </si>
  <si>
    <t>Administration Cost (Staff Op., Adult, 4-Bed, Level 6)</t>
  </si>
  <si>
    <t>Total Cost per Participant per Week</t>
  </si>
  <si>
    <t>Monthly Allowance for SSI/SSP</t>
  </si>
  <si>
    <t>Total Rate per Month per Participant</t>
  </si>
  <si>
    <t>Weekly Administrator Cost</t>
  </si>
  <si>
    <t>- Number of Homes Administered</t>
  </si>
  <si>
    <t>Base Rate per Month per Participant (90% of Total Rate)</t>
  </si>
  <si>
    <t>QIP Amount per Month per Participant (10% of Total Rate)</t>
  </si>
  <si>
    <t xml:space="preserve">A week is the 7-day period as indicated within the contractual agreement or approved program design. </t>
  </si>
  <si>
    <r>
      <t>Number of Individuals:</t>
    </r>
    <r>
      <rPr>
        <sz val="11"/>
        <color theme="1"/>
        <rFont val="Times New Roman"/>
        <family val="1"/>
      </rPr>
      <t xml:space="preserve"> Input the total number of the facility’s vendored capacity. </t>
    </r>
  </si>
  <si>
    <r>
      <t>Staff Hours per Facility per Week (DSPs):</t>
    </r>
    <r>
      <rPr>
        <sz val="11"/>
        <color theme="1"/>
        <rFont val="Times New Roman"/>
        <family val="1"/>
      </rPr>
      <t xml:space="preserve"> Input the total number of scheduled weekly work hours for the DSPs working in the home, as determined by the contractual agreement or approved program design between the vendor and the Regional Center. Do not include any hours provided and reimbursed under a separate service code (e.g., 109 for supplemental staffing). </t>
    </r>
  </si>
  <si>
    <r>
      <t>Staff Hours per Facility per Week (CNAs):</t>
    </r>
    <r>
      <rPr>
        <sz val="11"/>
        <color theme="1"/>
        <rFont val="Times New Roman"/>
        <family val="1"/>
      </rPr>
      <t xml:space="preserve"> Input the total number of scheduled weekly work hours for the certified nursing assistants working in the home, as determined by the contractual agreement or approved program design between the vendor and the Regional Center. Do not include any hours provided and reimbursed under a separate service code (e.g., 109 for supplemental staffing). </t>
    </r>
  </si>
  <si>
    <r>
      <t>Staff Hours per Facility per Week (RBTs):</t>
    </r>
    <r>
      <rPr>
        <sz val="11"/>
        <color theme="1"/>
        <rFont val="Times New Roman"/>
        <family val="1"/>
      </rPr>
      <t xml:space="preserve"> Input the total number of scheduled weekly work hours for the registered behavior technicians working in the home, as determined by the contractual agreement or approved program design between the vendor and the Regional Center. Do not include any hours provided and reimbursed under a separate service code (e.g., 109 for supplemental staffing). </t>
    </r>
  </si>
  <si>
    <r>
      <t>Staff Hours per Facility per Week (LVNs):</t>
    </r>
    <r>
      <rPr>
        <sz val="11"/>
        <color theme="1"/>
        <rFont val="Times New Roman"/>
        <family val="1"/>
      </rPr>
      <t xml:space="preserve"> Input the total number of scheduled weekly work hours for the licensed vocational nurses working in the home, as determined by the contractual agreement or approved program design between the vendor and the Regional Center. Do not include any hours provided and reimbursed under a separate service code (e.g., 109 for supplemental staffing). </t>
    </r>
  </si>
  <si>
    <r>
      <t>Staff Hours per Facility per Week (LPTs):</t>
    </r>
    <r>
      <rPr>
        <sz val="11"/>
        <color theme="1"/>
        <rFont val="Times New Roman"/>
        <family val="1"/>
      </rPr>
      <t xml:space="preserve"> Input the total number of scheduled weekly work hours for the licensed psychiatric technicians working in the home, as determined by the contractual agreement or approved program design between the vendor and the Regional Center. Do not include any hours provided and reimbursed under a separate service code (e.g., 109 for supplemental staffing). </t>
    </r>
  </si>
  <si>
    <r>
      <t>Number of Homes Administered:</t>
    </r>
    <r>
      <rPr>
        <sz val="11"/>
        <color theme="1"/>
        <rFont val="Times New Roman"/>
        <family val="1"/>
      </rPr>
      <t xml:space="preserve"> Select from the dropdown list the number of homes administered by the Administrator.</t>
    </r>
  </si>
  <si>
    <r>
      <t>Number of Consultant Hours per Individual per Year:</t>
    </r>
    <r>
      <rPr>
        <sz val="11"/>
        <color theme="1"/>
        <rFont val="Times New Roman"/>
        <family val="1"/>
      </rPr>
      <t xml:space="preserve"> Input the average number of annual consultant hours provided to the individuals in the home as determined by the contractual agreement or approved program design. For the purposes of this rate model, “consultants” must meet the requirements of 17 CCR § 56040 (e.g., behavior analysts; occupational, physical, or speech therapists; dieticians; etc.). Do not include any hours provided and reimbursed under a separate service code.</t>
    </r>
  </si>
  <si>
    <r>
      <t>Housing Developer Organization (HDO) Facility:</t>
    </r>
    <r>
      <rPr>
        <sz val="11"/>
        <color theme="1"/>
        <rFont val="Times New Roman"/>
        <family val="1"/>
      </rPr>
      <t xml:space="preserve"> Indicate whether the home is owned by an HDO by selecting “Yes” or “No” from the dropdown. If “No” is selected, no facility-related costs need to be reported as the standard SSI/SSP will be added to the rate model to account for room and board costs. </t>
    </r>
  </si>
  <si>
    <r>
      <t>Monthly Lease Cost:</t>
    </r>
    <r>
      <rPr>
        <sz val="11"/>
        <color theme="1"/>
        <rFont val="Times New Roman"/>
        <family val="1"/>
      </rPr>
      <t xml:space="preserve"> This line is available only if the facility is owned by an HDO. Input the monthly lease cost for the facility which has been approved by the Department. </t>
    </r>
  </si>
  <si>
    <r>
      <t>Monthly Property Tax Cost:</t>
    </r>
    <r>
      <rPr>
        <sz val="11"/>
        <color theme="1"/>
        <rFont val="Times New Roman"/>
        <family val="1"/>
      </rPr>
      <t xml:space="preserve"> This line is available only if the facility is owned by an HDO. Input the monthly property tax cost for the facility. Do not include if the cost has already been entered in the “Monthly Lease Cost” line item.</t>
    </r>
  </si>
  <si>
    <t>Instructions for Calculating Monthly Rates for Level 7 Residential Facilities</t>
  </si>
  <si>
    <t>The Level 7 residential facility customizable rate model is available for homes that require more staffing than assumed in the Level 6 rate model or that require more specialized staff. Within the model, users may only input data in the fields highlighted in orange. The values in other fields cannot be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</si>
</sst>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0\ &quot;minute&quot;"/>
    <numFmt numFmtId="165" formatCode="&quot;$&quot;#,##0.00"/>
    <numFmt numFmtId="166" formatCode="0\ &quot;hour&quot;"/>
    <numFmt numFmtId="167" formatCode="#,##0.0_);\(#,##0.0\)"/>
    <numFmt numFmtId="168" formatCode="&quot;$&quot;#,##0.000"/>
    <numFmt numFmtId="169" formatCode="#,##0.0"/>
    <numFmt numFmtId="170" formatCode="&quot;$&quot;#,##0"/>
  </numFmts>
  <fonts count="12" x14ac:knownFonts="1">
    <font>
      <sz val="10"/>
      <color theme="1"/>
      <name val="Times New Roman"/>
      <family val="2"/>
    </font>
    <font>
      <sz val="10"/>
      <name val="MS Sans Serif"/>
      <family val="2"/>
    </font>
    <font>
      <sz val="10"/>
      <name val="Times New Roman"/>
      <family val="1"/>
    </font>
    <font>
      <b/>
      <sz val="10"/>
      <name val="Times New Roman"/>
      <family val="1"/>
    </font>
    <font>
      <sz val="10"/>
      <color theme="1"/>
      <name val="Times New Roman"/>
      <family val="2"/>
    </font>
    <font>
      <b/>
      <sz val="11"/>
      <name val="Times New Roman"/>
      <family val="1"/>
    </font>
    <font>
      <sz val="11"/>
      <name val="Times New Roman"/>
      <family val="1"/>
    </font>
    <font>
      <i/>
      <sz val="10"/>
      <name val="Times New Roman"/>
      <family val="1"/>
    </font>
    <font>
      <sz val="10"/>
      <name val="Arial"/>
      <family val="2"/>
    </font>
    <font>
      <b/>
      <i/>
      <sz val="11"/>
      <color theme="1"/>
      <name val="Times New Roman"/>
      <family val="1"/>
    </font>
    <font>
      <sz val="11"/>
      <color theme="1"/>
      <name val="Times New Roman"/>
      <family val="1"/>
    </font>
    <font>
      <i/>
      <sz val="11"/>
      <color theme="1"/>
      <name val="Times New Roman"/>
      <family val="1"/>
    </font>
  </fonts>
  <fills count="5">
    <fill>
      <patternFill patternType="none"/>
    </fill>
    <fill>
      <patternFill patternType="gray125"/>
    </fill>
    <fill>
      <patternFill patternType="lightUp"/>
    </fill>
    <fill>
      <patternFill patternType="solid">
        <fgColor theme="7" tint="0.39997558519241921"/>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0" fontId="8" fillId="0" borderId="0"/>
    <xf numFmtId="44" fontId="8" fillId="0" borderId="0" applyFont="0" applyFill="0" applyBorder="0" applyAlignment="0" applyProtection="0"/>
  </cellStyleXfs>
  <cellXfs count="164">
    <xf numFmtId="0" fontId="0" fillId="0" borderId="0" xfId="0"/>
    <xf numFmtId="0" fontId="2" fillId="0" borderId="0" xfId="4" applyFont="1" applyAlignment="1">
      <alignment vertical="center" wrapText="1"/>
    </xf>
    <xf numFmtId="0" fontId="2" fillId="0" borderId="1" xfId="4" quotePrefix="1" applyFont="1" applyBorder="1" applyAlignment="1">
      <alignment horizontal="center" vertical="top" wrapText="1"/>
    </xf>
    <xf numFmtId="0" fontId="2" fillId="2" borderId="2" xfId="4" applyFont="1" applyFill="1" applyBorder="1"/>
    <xf numFmtId="0" fontId="2" fillId="0" borderId="2" xfId="4" quotePrefix="1" applyFont="1" applyBorder="1" applyAlignment="1">
      <alignment horizontal="center" vertical="top" wrapText="1"/>
    </xf>
    <xf numFmtId="0" fontId="2" fillId="0" borderId="2" xfId="4" applyFont="1" applyBorder="1" applyAlignment="1">
      <alignment horizontal="center" vertical="top" wrapText="1"/>
    </xf>
    <xf numFmtId="0" fontId="2" fillId="0" borderId="3" xfId="4" quotePrefix="1" applyFont="1" applyBorder="1" applyAlignment="1">
      <alignment horizontal="center" vertical="top" wrapText="1"/>
    </xf>
    <xf numFmtId="0" fontId="2" fillId="0" borderId="3" xfId="4" applyFont="1" applyBorder="1" applyAlignment="1">
      <alignment horizontal="center" vertical="top" wrapText="1"/>
    </xf>
    <xf numFmtId="0" fontId="2" fillId="2" borderId="5" xfId="4" applyFont="1" applyFill="1" applyBorder="1"/>
    <xf numFmtId="164" fontId="2" fillId="0" borderId="5" xfId="4" applyNumberFormat="1" applyFont="1" applyBorder="1" applyAlignment="1">
      <alignment horizontal="center" wrapText="1"/>
    </xf>
    <xf numFmtId="164" fontId="2" fillId="0" borderId="6" xfId="4" applyNumberFormat="1" applyFont="1" applyBorder="1" applyAlignment="1">
      <alignment horizontal="center" wrapText="1"/>
    </xf>
    <xf numFmtId="164" fontId="2" fillId="0" borderId="2" xfId="4" applyNumberFormat="1" applyFont="1" applyBorder="1" applyAlignment="1">
      <alignment horizontal="center" wrapText="1"/>
    </xf>
    <xf numFmtId="164" fontId="2" fillId="0" borderId="3" xfId="4" applyNumberFormat="1" applyFont="1" applyBorder="1" applyAlignment="1">
      <alignment horizontal="center" wrapText="1"/>
    </xf>
    <xf numFmtId="0" fontId="3" fillId="2" borderId="5" xfId="4" applyFont="1" applyFill="1" applyBorder="1" applyAlignment="1">
      <alignment vertical="center"/>
    </xf>
    <xf numFmtId="0" fontId="2" fillId="0" borderId="5" xfId="4" applyFont="1" applyBorder="1" applyAlignment="1">
      <alignment vertical="center" wrapText="1"/>
    </xf>
    <xf numFmtId="0" fontId="2" fillId="0" borderId="6" xfId="4" applyFont="1" applyBorder="1" applyAlignment="1">
      <alignment vertical="center" wrapText="1"/>
    </xf>
    <xf numFmtId="0" fontId="2" fillId="2" borderId="0" xfId="4" quotePrefix="1" applyFont="1" applyFill="1" applyAlignment="1">
      <alignment horizontal="left" vertical="center" indent="1"/>
    </xf>
    <xf numFmtId="165" fontId="2" fillId="2" borderId="0" xfId="4" quotePrefix="1" applyNumberFormat="1" applyFont="1" applyFill="1" applyAlignment="1">
      <alignment horizontal="left" vertical="center" indent="1"/>
    </xf>
    <xf numFmtId="3" fontId="3" fillId="2" borderId="0" xfId="5" applyNumberFormat="1" applyFont="1" applyFill="1" applyAlignment="1">
      <alignment vertical="center" wrapText="1"/>
    </xf>
    <xf numFmtId="166" fontId="2" fillId="2" borderId="5" xfId="4" applyNumberFormat="1" applyFont="1" applyFill="1" applyBorder="1" applyAlignment="1">
      <alignment horizontal="center" vertical="center" wrapText="1"/>
    </xf>
    <xf numFmtId="166" fontId="2" fillId="0" borderId="5" xfId="4" applyNumberFormat="1" applyFont="1" applyBorder="1" applyAlignment="1">
      <alignment horizontal="center" vertical="center" wrapText="1"/>
    </xf>
    <xf numFmtId="166" fontId="2" fillId="0" borderId="6" xfId="4" applyNumberFormat="1" applyFont="1" applyBorder="1" applyAlignment="1">
      <alignment horizontal="center" vertical="center" wrapText="1"/>
    </xf>
    <xf numFmtId="9" fontId="2" fillId="4" borderId="0" xfId="3" applyFont="1" applyFill="1" applyAlignment="1">
      <alignment vertical="center" wrapText="1"/>
    </xf>
    <xf numFmtId="9" fontId="2" fillId="2" borderId="0" xfId="4" quotePrefix="1" applyNumberFormat="1" applyFont="1" applyFill="1" applyAlignment="1">
      <alignment horizontal="left" vertical="center" indent="1"/>
    </xf>
    <xf numFmtId="9" fontId="2" fillId="4" borderId="9" xfId="3" applyFont="1" applyFill="1" applyBorder="1" applyAlignment="1">
      <alignment vertical="center" wrapText="1"/>
    </xf>
    <xf numFmtId="166" fontId="2" fillId="2" borderId="0" xfId="4" applyNumberFormat="1" applyFont="1" applyFill="1" applyAlignment="1">
      <alignment horizontal="center" vertical="center" wrapText="1"/>
    </xf>
    <xf numFmtId="166" fontId="2" fillId="0" borderId="0" xfId="4" applyNumberFormat="1" applyFont="1" applyAlignment="1">
      <alignment horizontal="center" vertical="center" wrapText="1"/>
    </xf>
    <xf numFmtId="166" fontId="2" fillId="0" borderId="9" xfId="4" applyNumberFormat="1" applyFont="1" applyBorder="1" applyAlignment="1">
      <alignment horizontal="center" vertical="center" wrapText="1"/>
    </xf>
    <xf numFmtId="165" fontId="2" fillId="4" borderId="0" xfId="2" applyNumberFormat="1" applyFont="1" applyFill="1" applyAlignment="1">
      <alignment vertical="center" wrapText="1"/>
    </xf>
    <xf numFmtId="165" fontId="2" fillId="4" borderId="9" xfId="2" applyNumberFormat="1" applyFont="1" applyFill="1" applyBorder="1" applyAlignment="1">
      <alignment vertical="center" wrapText="1"/>
    </xf>
    <xf numFmtId="10" fontId="2" fillId="4" borderId="0" xfId="3" applyNumberFormat="1" applyFont="1" applyFill="1" applyAlignment="1">
      <alignment vertical="center" wrapText="1"/>
    </xf>
    <xf numFmtId="10" fontId="2" fillId="4" borderId="9" xfId="3" applyNumberFormat="1" applyFont="1" applyFill="1" applyBorder="1" applyAlignment="1">
      <alignment vertical="center" wrapText="1"/>
    </xf>
    <xf numFmtId="0" fontId="2" fillId="2" borderId="0" xfId="4" applyFont="1" applyFill="1" applyAlignment="1">
      <alignment horizontal="left" vertical="center"/>
    </xf>
    <xf numFmtId="0" fontId="2" fillId="2" borderId="0" xfId="4" applyFont="1" applyFill="1" applyAlignment="1">
      <alignment vertical="center" wrapText="1"/>
    </xf>
    <xf numFmtId="165" fontId="2" fillId="0" borderId="0" xfId="2" applyNumberFormat="1" applyFont="1" applyAlignment="1">
      <alignment vertical="center" wrapText="1"/>
    </xf>
    <xf numFmtId="165" fontId="2" fillId="0" borderId="9" xfId="2" applyNumberFormat="1" applyFont="1" applyBorder="1" applyAlignment="1">
      <alignment vertical="center" wrapText="1"/>
    </xf>
    <xf numFmtId="0" fontId="2" fillId="0" borderId="9" xfId="4" applyFont="1" applyBorder="1" applyAlignment="1">
      <alignment vertical="center" wrapText="1"/>
    </xf>
    <xf numFmtId="4" fontId="2" fillId="2" borderId="0" xfId="6" applyNumberFormat="1" applyFont="1" applyFill="1" applyAlignment="1">
      <alignment vertical="center" wrapText="1"/>
    </xf>
    <xf numFmtId="4" fontId="2" fillId="0" borderId="0" xfId="1" applyNumberFormat="1" applyFont="1" applyAlignment="1">
      <alignment vertical="center" wrapText="1"/>
    </xf>
    <xf numFmtId="4" fontId="2" fillId="0" borderId="9" xfId="1" applyNumberFormat="1" applyFont="1" applyBorder="1" applyAlignment="1">
      <alignment vertical="center" wrapText="1"/>
    </xf>
    <xf numFmtId="4" fontId="2" fillId="4" borderId="0" xfId="7" applyNumberFormat="1" applyFont="1" applyFill="1" applyAlignment="1">
      <alignment horizontal="right" vertical="center" wrapText="1"/>
    </xf>
    <xf numFmtId="4" fontId="2" fillId="4" borderId="9" xfId="7" applyNumberFormat="1" applyFont="1" applyFill="1" applyBorder="1" applyAlignment="1">
      <alignment horizontal="right" vertical="center" wrapText="1"/>
    </xf>
    <xf numFmtId="4" fontId="2" fillId="2" borderId="0" xfId="4" applyNumberFormat="1" applyFont="1" applyFill="1" applyAlignment="1">
      <alignment vertical="center" wrapText="1"/>
    </xf>
    <xf numFmtId="4" fontId="2" fillId="0" borderId="0" xfId="7" applyNumberFormat="1" applyFont="1" applyAlignment="1">
      <alignment horizontal="right" vertical="center" wrapText="1"/>
    </xf>
    <xf numFmtId="4" fontId="2" fillId="0" borderId="9" xfId="7" applyNumberFormat="1" applyFont="1" applyBorder="1" applyAlignment="1">
      <alignment horizontal="right" vertical="center" wrapText="1"/>
    </xf>
    <xf numFmtId="4" fontId="7" fillId="2" borderId="0" xfId="4" applyNumberFormat="1" applyFont="1" applyFill="1" applyAlignment="1">
      <alignment vertical="center" wrapText="1"/>
    </xf>
    <xf numFmtId="4" fontId="2" fillId="0" borderId="0" xfId="7" applyNumberFormat="1" applyFont="1" applyAlignment="1">
      <alignment vertical="center" wrapText="1"/>
    </xf>
    <xf numFmtId="4" fontId="2" fillId="0" borderId="9" xfId="7" applyNumberFormat="1" applyFont="1" applyBorder="1" applyAlignment="1">
      <alignment vertical="center" wrapText="1"/>
    </xf>
    <xf numFmtId="165" fontId="2" fillId="2" borderId="0" xfId="8" applyNumberFormat="1" applyFont="1" applyFill="1" applyAlignment="1">
      <alignment vertical="center" wrapText="1"/>
    </xf>
    <xf numFmtId="165" fontId="2" fillId="0" borderId="0" xfId="8" applyNumberFormat="1" applyFont="1" applyAlignment="1">
      <alignment vertical="center" wrapText="1"/>
    </xf>
    <xf numFmtId="165" fontId="2" fillId="0" borderId="9" xfId="8" applyNumberFormat="1" applyFont="1" applyBorder="1" applyAlignment="1">
      <alignment vertical="center" wrapText="1"/>
    </xf>
    <xf numFmtId="165" fontId="3" fillId="2" borderId="0" xfId="8" applyNumberFormat="1" applyFont="1" applyFill="1" applyAlignment="1">
      <alignment vertical="center" wrapText="1"/>
    </xf>
    <xf numFmtId="165" fontId="3" fillId="0" borderId="0" xfId="8" applyNumberFormat="1" applyFont="1" applyAlignment="1">
      <alignment vertical="center" wrapText="1"/>
    </xf>
    <xf numFmtId="165" fontId="3" fillId="0" borderId="9" xfId="8" applyNumberFormat="1" applyFont="1" applyBorder="1" applyAlignment="1">
      <alignment vertical="center" wrapText="1"/>
    </xf>
    <xf numFmtId="0" fontId="3" fillId="2" borderId="0" xfId="5" applyFont="1" applyFill="1" applyAlignment="1">
      <alignment vertical="center" wrapText="1"/>
    </xf>
    <xf numFmtId="0" fontId="2" fillId="0" borderId="0" xfId="5" applyFont="1" applyAlignment="1">
      <alignment vertical="center" wrapText="1"/>
    </xf>
    <xf numFmtId="0" fontId="2" fillId="0" borderId="9" xfId="5" applyFont="1" applyBorder="1" applyAlignment="1">
      <alignment vertical="center" wrapText="1"/>
    </xf>
    <xf numFmtId="167" fontId="2" fillId="0" borderId="0" xfId="5" applyNumberFormat="1" applyFont="1" applyAlignment="1">
      <alignment vertical="center" wrapText="1"/>
    </xf>
    <xf numFmtId="167" fontId="2" fillId="0" borderId="9" xfId="5" applyNumberFormat="1" applyFont="1" applyBorder="1" applyAlignment="1">
      <alignment vertical="center" wrapText="1"/>
    </xf>
    <xf numFmtId="0" fontId="2" fillId="2" borderId="12" xfId="5" applyFont="1" applyFill="1" applyBorder="1" applyAlignment="1">
      <alignment horizontal="left" vertical="center" wrapText="1"/>
    </xf>
    <xf numFmtId="165" fontId="3" fillId="0" borderId="12" xfId="8" applyNumberFormat="1" applyFont="1" applyBorder="1" applyAlignment="1">
      <alignment vertical="center" wrapText="1"/>
    </xf>
    <xf numFmtId="165" fontId="3" fillId="0" borderId="13" xfId="8" applyNumberFormat="1" applyFont="1" applyBorder="1" applyAlignment="1">
      <alignment vertical="center" wrapText="1"/>
    </xf>
    <xf numFmtId="165" fontId="2" fillId="4" borderId="0" xfId="0" applyNumberFormat="1" applyFont="1" applyFill="1" applyAlignment="1">
      <alignment vertical="center" wrapText="1"/>
    </xf>
    <xf numFmtId="165" fontId="2" fillId="4" borderId="9" xfId="0" applyNumberFormat="1" applyFont="1" applyFill="1" applyBorder="1" applyAlignment="1">
      <alignment vertical="center" wrapText="1"/>
    </xf>
    <xf numFmtId="165" fontId="2" fillId="0" borderId="0" xfId="0" applyNumberFormat="1" applyFont="1" applyAlignment="1">
      <alignment vertical="center" wrapText="1"/>
    </xf>
    <xf numFmtId="165" fontId="2" fillId="0" borderId="9" xfId="0" applyNumberFormat="1" applyFont="1" applyBorder="1" applyAlignment="1">
      <alignment vertical="center" wrapText="1"/>
    </xf>
    <xf numFmtId="10" fontId="2" fillId="0" borderId="0" xfId="3" applyNumberFormat="1" applyFont="1" applyFill="1" applyAlignment="1">
      <alignment vertical="center" wrapText="1"/>
    </xf>
    <xf numFmtId="10" fontId="2" fillId="0" borderId="9" xfId="3" applyNumberFormat="1" applyFont="1" applyFill="1" applyBorder="1" applyAlignment="1">
      <alignment vertical="center" wrapText="1"/>
    </xf>
    <xf numFmtId="0" fontId="3" fillId="2" borderId="0" xfId="4" applyFont="1" applyFill="1" applyAlignment="1">
      <alignment horizontal="left" vertical="center"/>
    </xf>
    <xf numFmtId="165" fontId="3" fillId="0" borderId="0" xfId="2" applyNumberFormat="1" applyFont="1" applyAlignment="1">
      <alignment vertical="center" wrapText="1"/>
    </xf>
    <xf numFmtId="165" fontId="3" fillId="0" borderId="9" xfId="2" applyNumberFormat="1" applyFont="1" applyBorder="1" applyAlignment="1">
      <alignment vertical="center" wrapText="1"/>
    </xf>
    <xf numFmtId="165" fontId="3" fillId="0" borderId="5" xfId="2" applyNumberFormat="1" applyFont="1" applyBorder="1" applyAlignment="1">
      <alignment vertical="center" wrapText="1"/>
    </xf>
    <xf numFmtId="165" fontId="3" fillId="0" borderId="6" xfId="2" applyNumberFormat="1" applyFont="1" applyBorder="1" applyAlignment="1">
      <alignment vertical="center" wrapText="1"/>
    </xf>
    <xf numFmtId="1" fontId="2" fillId="2" borderId="0" xfId="4" quotePrefix="1" applyNumberFormat="1" applyFont="1" applyFill="1" applyAlignment="1">
      <alignment horizontal="left" vertical="center" indent="1"/>
    </xf>
    <xf numFmtId="165" fontId="2" fillId="0" borderId="0" xfId="5" applyNumberFormat="1" applyFont="1" applyAlignment="1">
      <alignment vertical="center" wrapText="1"/>
    </xf>
    <xf numFmtId="165" fontId="2" fillId="2" borderId="0" xfId="4" applyNumberFormat="1" applyFont="1" applyFill="1" applyAlignment="1">
      <alignment horizontal="left" vertical="center"/>
    </xf>
    <xf numFmtId="165" fontId="2" fillId="0" borderId="9" xfId="5" applyNumberFormat="1" applyFont="1" applyBorder="1" applyAlignment="1">
      <alignment vertical="center" wrapText="1"/>
    </xf>
    <xf numFmtId="0" fontId="3" fillId="2" borderId="12" xfId="4" applyFont="1" applyFill="1" applyBorder="1" applyAlignment="1">
      <alignment horizontal="left" vertical="center"/>
    </xf>
    <xf numFmtId="165" fontId="3" fillId="0" borderId="12" xfId="2" applyNumberFormat="1" applyFont="1" applyBorder="1" applyAlignment="1">
      <alignment vertical="center" wrapText="1"/>
    </xf>
    <xf numFmtId="165" fontId="3" fillId="0" borderId="13" xfId="2" applyNumberFormat="1" applyFont="1" applyBorder="1" applyAlignment="1">
      <alignment vertical="center" wrapText="1"/>
    </xf>
    <xf numFmtId="0" fontId="2" fillId="2" borderId="5" xfId="4" applyFont="1" applyFill="1" applyBorder="1" applyAlignment="1">
      <alignment vertical="center" wrapText="1"/>
    </xf>
    <xf numFmtId="168" fontId="2" fillId="4" borderId="0" xfId="2" applyNumberFormat="1" applyFont="1" applyFill="1" applyAlignment="1">
      <alignment vertical="center" wrapText="1"/>
    </xf>
    <xf numFmtId="168" fontId="2" fillId="4" borderId="0" xfId="8" applyNumberFormat="1" applyFont="1" applyFill="1" applyAlignment="1">
      <alignment vertical="center" wrapText="1"/>
    </xf>
    <xf numFmtId="168" fontId="2" fillId="4" borderId="9" xfId="8" applyNumberFormat="1" applyFont="1" applyFill="1" applyBorder="1" applyAlignment="1">
      <alignment vertical="center" wrapText="1"/>
    </xf>
    <xf numFmtId="3" fontId="2" fillId="4" borderId="0" xfId="8" applyNumberFormat="1" applyFont="1" applyFill="1" applyAlignment="1">
      <alignment vertical="center" wrapText="1"/>
    </xf>
    <xf numFmtId="3" fontId="2" fillId="4" borderId="9" xfId="8" applyNumberFormat="1" applyFont="1" applyFill="1" applyBorder="1" applyAlignment="1">
      <alignment vertical="center" wrapText="1"/>
    </xf>
    <xf numFmtId="0" fontId="3" fillId="2" borderId="12" xfId="5" applyFont="1" applyFill="1" applyBorder="1" applyAlignment="1">
      <alignment vertical="center" wrapText="1"/>
    </xf>
    <xf numFmtId="165" fontId="2" fillId="4" borderId="0" xfId="8" applyNumberFormat="1" applyFont="1" applyFill="1" applyAlignment="1">
      <alignment vertical="center" wrapText="1"/>
    </xf>
    <xf numFmtId="165" fontId="3" fillId="2" borderId="0" xfId="5" applyNumberFormat="1" applyFont="1" applyFill="1" applyAlignment="1">
      <alignment vertical="center" wrapText="1"/>
    </xf>
    <xf numFmtId="165" fontId="2" fillId="4" borderId="9" xfId="8" applyNumberFormat="1" applyFont="1" applyFill="1" applyBorder="1" applyAlignment="1">
      <alignment vertical="center" wrapText="1"/>
    </xf>
    <xf numFmtId="3" fontId="2" fillId="0" borderId="0" xfId="8" applyNumberFormat="1" applyFont="1" applyAlignment="1">
      <alignment vertical="center" wrapText="1"/>
    </xf>
    <xf numFmtId="3" fontId="2" fillId="0" borderId="9" xfId="8" applyNumberFormat="1" applyFont="1" applyBorder="1" applyAlignment="1">
      <alignment vertical="center" wrapText="1"/>
    </xf>
    <xf numFmtId="169" fontId="2" fillId="0" borderId="0" xfId="8" applyNumberFormat="1" applyFont="1" applyAlignment="1">
      <alignment vertical="center" wrapText="1"/>
    </xf>
    <xf numFmtId="169" fontId="2" fillId="0" borderId="9" xfId="8" applyNumberFormat="1" applyFont="1" applyBorder="1" applyAlignment="1">
      <alignment vertical="center" wrapText="1"/>
    </xf>
    <xf numFmtId="170" fontId="2" fillId="4" borderId="0" xfId="8" applyNumberFormat="1" applyFont="1" applyFill="1" applyAlignment="1">
      <alignment vertical="center" wrapText="1"/>
    </xf>
    <xf numFmtId="170" fontId="2" fillId="4" borderId="9" xfId="8" applyNumberFormat="1" applyFont="1" applyFill="1" applyBorder="1" applyAlignment="1">
      <alignment vertical="center" wrapText="1"/>
    </xf>
    <xf numFmtId="0" fontId="2" fillId="2" borderId="12" xfId="4" quotePrefix="1" applyFont="1" applyFill="1" applyBorder="1" applyAlignment="1">
      <alignment horizontal="left" vertical="center" indent="1"/>
    </xf>
    <xf numFmtId="0" fontId="2" fillId="2" borderId="12" xfId="4" applyFont="1" applyFill="1" applyBorder="1" applyAlignment="1">
      <alignment vertical="center" wrapText="1"/>
    </xf>
    <xf numFmtId="0" fontId="3" fillId="2" borderId="0" xfId="4" applyFont="1" applyFill="1" applyAlignment="1">
      <alignment vertical="center"/>
    </xf>
    <xf numFmtId="0" fontId="2" fillId="0" borderId="0" xfId="4" applyFont="1" applyAlignment="1">
      <alignment vertical="center" textRotation="90" wrapText="1"/>
    </xf>
    <xf numFmtId="0" fontId="2" fillId="0" borderId="0" xfId="4" applyFont="1" applyAlignment="1">
      <alignment horizontal="right" vertical="center"/>
    </xf>
    <xf numFmtId="0" fontId="3" fillId="0" borderId="0" xfId="4" applyFont="1" applyAlignment="1">
      <alignment vertical="center"/>
    </xf>
    <xf numFmtId="0" fontId="2" fillId="0" borderId="0" xfId="4" applyFont="1" applyAlignment="1">
      <alignment vertical="center"/>
    </xf>
    <xf numFmtId="0" fontId="5" fillId="0" borderId="0" xfId="4" applyFont="1" applyAlignment="1">
      <alignment wrapText="1"/>
    </xf>
    <xf numFmtId="0" fontId="6" fillId="0" borderId="0" xfId="4" applyFont="1" applyAlignment="1">
      <alignment horizontal="center" vertical="center" wrapText="1"/>
    </xf>
    <xf numFmtId="0" fontId="3" fillId="0" borderId="0" xfId="4" applyFont="1" applyAlignment="1">
      <alignment horizontal="center" vertical="center" wrapText="1"/>
    </xf>
    <xf numFmtId="0" fontId="2" fillId="0" borderId="0" xfId="4" applyFont="1" applyAlignment="1">
      <alignment horizontal="center" vertical="top" wrapText="1"/>
    </xf>
    <xf numFmtId="0" fontId="2" fillId="0" borderId="0" xfId="4" applyFont="1" applyAlignment="1">
      <alignment horizontal="center"/>
    </xf>
    <xf numFmtId="0" fontId="3" fillId="0" borderId="0" xfId="4" applyFont="1" applyAlignment="1">
      <alignment vertical="center" textRotation="90" wrapText="1"/>
    </xf>
    <xf numFmtId="0" fontId="2" fillId="0" borderId="4" xfId="4" applyFont="1" applyBorder="1"/>
    <xf numFmtId="0" fontId="3" fillId="0" borderId="0" xfId="4" applyFont="1" applyAlignment="1">
      <alignment vertical="center" wrapText="1"/>
    </xf>
    <xf numFmtId="0" fontId="2" fillId="0" borderId="0" xfId="4" applyFont="1"/>
    <xf numFmtId="0" fontId="3" fillId="0" borderId="5" xfId="4" applyFont="1" applyBorder="1" applyAlignment="1">
      <alignment vertical="center"/>
    </xf>
    <xf numFmtId="0" fontId="2" fillId="0" borderId="0" xfId="4" quotePrefix="1" applyFont="1" applyAlignment="1">
      <alignment horizontal="left" vertical="center" indent="1"/>
    </xf>
    <xf numFmtId="0" fontId="2" fillId="0" borderId="5" xfId="4" applyFont="1" applyBorder="1" applyAlignment="1">
      <alignment vertical="center"/>
    </xf>
    <xf numFmtId="0" fontId="2" fillId="2" borderId="5" xfId="4" applyFont="1" applyFill="1" applyBorder="1" applyAlignment="1">
      <alignment horizontal="center" vertical="center" wrapText="1"/>
    </xf>
    <xf numFmtId="0" fontId="2" fillId="0" borderId="10" xfId="4" quotePrefix="1" applyFont="1" applyBorder="1" applyAlignment="1">
      <alignment horizontal="left" vertical="center" indent="1"/>
    </xf>
    <xf numFmtId="0" fontId="2" fillId="2" borderId="0" xfId="4" applyFont="1" applyFill="1" applyAlignment="1">
      <alignment horizontal="center" vertical="center" wrapText="1"/>
    </xf>
    <xf numFmtId="0" fontId="7" fillId="0" borderId="0" xfId="5" applyFont="1" applyAlignment="1">
      <alignment vertical="center"/>
    </xf>
    <xf numFmtId="0" fontId="2" fillId="0" borderId="0" xfId="4" applyFont="1" applyAlignment="1">
      <alignment horizontal="left" vertical="center"/>
    </xf>
    <xf numFmtId="0" fontId="7" fillId="0" borderId="0" xfId="4" applyFont="1" applyAlignment="1">
      <alignment horizontal="left" vertical="center"/>
    </xf>
    <xf numFmtId="0" fontId="2" fillId="2" borderId="0" xfId="6" applyNumberFormat="1" applyFont="1" applyFill="1" applyAlignment="1">
      <alignment vertical="center" wrapText="1"/>
    </xf>
    <xf numFmtId="0" fontId="7" fillId="2" borderId="0" xfId="4" applyFont="1" applyFill="1" applyAlignment="1">
      <alignment vertical="center" wrapText="1"/>
    </xf>
    <xf numFmtId="0" fontId="2" fillId="2" borderId="0" xfId="8" applyNumberFormat="1" applyFont="1" applyFill="1" applyAlignment="1">
      <alignment vertical="center" wrapText="1"/>
    </xf>
    <xf numFmtId="0" fontId="3" fillId="0" borderId="0" xfId="4" applyFont="1" applyAlignment="1">
      <alignment horizontal="left" vertical="center"/>
    </xf>
    <xf numFmtId="0" fontId="3" fillId="2" borderId="0" xfId="8" applyNumberFormat="1" applyFont="1" applyFill="1" applyAlignment="1">
      <alignment vertical="center" wrapText="1"/>
    </xf>
    <xf numFmtId="0" fontId="2" fillId="0" borderId="0" xfId="5" quotePrefix="1" applyFont="1" applyAlignment="1">
      <alignment horizontal="left" vertical="center" indent="1"/>
    </xf>
    <xf numFmtId="0" fontId="2" fillId="0" borderId="0" xfId="5" applyFont="1" applyAlignment="1">
      <alignment vertical="center"/>
    </xf>
    <xf numFmtId="0" fontId="3" fillId="0" borderId="12" xfId="5" applyFont="1" applyBorder="1" applyAlignment="1">
      <alignment horizontal="left" vertical="center"/>
    </xf>
    <xf numFmtId="0" fontId="2" fillId="0" borderId="0" xfId="4" quotePrefix="1" applyFont="1" applyAlignment="1">
      <alignment horizontal="left" vertical="center"/>
    </xf>
    <xf numFmtId="0" fontId="3" fillId="0" borderId="12" xfId="4" applyFont="1" applyBorder="1" applyAlignment="1">
      <alignment horizontal="left" vertical="center"/>
    </xf>
    <xf numFmtId="0" fontId="2" fillId="0" borderId="10" xfId="4" applyFont="1" applyBorder="1" applyAlignment="1">
      <alignment vertical="center"/>
    </xf>
    <xf numFmtId="0" fontId="2" fillId="0" borderId="0" xfId="4" quotePrefix="1" applyFont="1" applyAlignment="1">
      <alignment vertical="center"/>
    </xf>
    <xf numFmtId="0" fontId="2" fillId="0" borderId="4" xfId="4" applyFont="1" applyBorder="1" applyAlignment="1">
      <alignment vertical="center"/>
    </xf>
    <xf numFmtId="0" fontId="3" fillId="0" borderId="14" xfId="5" applyFont="1" applyBorder="1" applyAlignment="1">
      <alignment horizontal="left" vertical="center"/>
    </xf>
    <xf numFmtId="0" fontId="3" fillId="0" borderId="4" xfId="4" applyFont="1" applyBorder="1" applyAlignment="1">
      <alignment vertical="center"/>
    </xf>
    <xf numFmtId="0" fontId="3" fillId="0" borderId="10" xfId="4" applyFont="1" applyBorder="1" applyAlignment="1">
      <alignment horizontal="left" vertical="center"/>
    </xf>
    <xf numFmtId="0" fontId="3" fillId="0" borderId="14" xfId="4" applyFont="1" applyBorder="1" applyAlignment="1">
      <alignment horizontal="left" vertical="center"/>
    </xf>
    <xf numFmtId="0" fontId="3" fillId="0" borderId="10" xfId="4" applyFont="1" applyBorder="1" applyAlignment="1">
      <alignment vertical="center"/>
    </xf>
    <xf numFmtId="165" fontId="3" fillId="0" borderId="0" xfId="4" applyNumberFormat="1" applyFont="1" applyAlignment="1">
      <alignment vertical="center" wrapText="1"/>
    </xf>
    <xf numFmtId="165" fontId="3" fillId="0" borderId="9" xfId="4" applyNumberFormat="1" applyFont="1" applyBorder="1" applyAlignment="1">
      <alignment vertical="center" wrapText="1"/>
    </xf>
    <xf numFmtId="166" fontId="2" fillId="3" borderId="0" xfId="4" applyNumberFormat="1" applyFont="1" applyFill="1" applyAlignment="1" applyProtection="1">
      <alignment horizontal="center" vertical="center" wrapText="1"/>
      <protection locked="0"/>
    </xf>
    <xf numFmtId="170" fontId="2" fillId="3" borderId="0" xfId="8" applyNumberFormat="1" applyFont="1" applyFill="1" applyAlignment="1" applyProtection="1">
      <alignment vertical="center" wrapText="1"/>
      <protection locked="0"/>
    </xf>
    <xf numFmtId="166" fontId="2" fillId="3" borderId="9" xfId="4" applyNumberFormat="1" applyFont="1" applyFill="1" applyBorder="1" applyAlignment="1" applyProtection="1">
      <alignment horizontal="center" vertical="center" wrapText="1"/>
      <protection locked="0"/>
    </xf>
    <xf numFmtId="170" fontId="2" fillId="3" borderId="9" xfId="8" applyNumberFormat="1" applyFont="1" applyFill="1" applyBorder="1" applyAlignment="1" applyProtection="1">
      <alignment vertical="center" wrapText="1"/>
      <protection locked="0"/>
    </xf>
    <xf numFmtId="3" fontId="2" fillId="3" borderId="9" xfId="5" applyNumberFormat="1" applyFont="1" applyFill="1" applyBorder="1" applyAlignment="1" applyProtection="1">
      <alignment vertical="center" wrapText="1"/>
      <protection locked="0"/>
    </xf>
    <xf numFmtId="3" fontId="2" fillId="3" borderId="0" xfId="5" applyNumberFormat="1" applyFont="1" applyFill="1" applyAlignment="1" applyProtection="1">
      <alignment vertical="center" wrapText="1"/>
      <protection locked="0"/>
    </xf>
    <xf numFmtId="1" fontId="2" fillId="3" borderId="0" xfId="3" applyNumberFormat="1" applyFont="1" applyFill="1" applyAlignment="1" applyProtection="1">
      <alignment vertical="center" wrapText="1"/>
      <protection locked="0"/>
    </xf>
    <xf numFmtId="0" fontId="2" fillId="3" borderId="0" xfId="4" applyFont="1" applyFill="1" applyAlignment="1" applyProtection="1">
      <alignment vertical="center" wrapText="1"/>
      <protection locked="0"/>
    </xf>
    <xf numFmtId="0" fontId="2" fillId="3" borderId="9" xfId="4" applyFont="1" applyFill="1" applyBorder="1" applyAlignment="1" applyProtection="1">
      <alignment vertical="center" wrapText="1"/>
      <protection locked="0"/>
    </xf>
    <xf numFmtId="167" fontId="2" fillId="3" borderId="0" xfId="5" applyNumberFormat="1" applyFont="1" applyFill="1" applyAlignment="1" applyProtection="1">
      <alignment vertical="center" wrapText="1"/>
      <protection locked="0"/>
    </xf>
    <xf numFmtId="3" fontId="2" fillId="3" borderId="0" xfId="0" applyNumberFormat="1" applyFont="1" applyFill="1" applyAlignment="1" applyProtection="1">
      <alignment vertical="center" wrapText="1"/>
      <protection locked="0"/>
    </xf>
    <xf numFmtId="0" fontId="2" fillId="0" borderId="14" xfId="4" applyFont="1" applyBorder="1" applyAlignment="1">
      <alignment vertical="center"/>
    </xf>
    <xf numFmtId="165" fontId="2" fillId="0" borderId="12" xfId="4" applyNumberFormat="1" applyFont="1" applyBorder="1" applyAlignment="1">
      <alignment vertical="center" wrapText="1"/>
    </xf>
    <xf numFmtId="165" fontId="2" fillId="0" borderId="13" xfId="4" applyNumberFormat="1" applyFont="1" applyBorder="1" applyAlignment="1">
      <alignment vertical="center" wrapText="1"/>
    </xf>
    <xf numFmtId="0" fontId="0" fillId="0" borderId="0" xfId="0" applyAlignment="1">
      <alignment wrapText="1"/>
    </xf>
    <xf numFmtId="0" fontId="10"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2" fillId="0" borderId="7" xfId="4" applyFont="1" applyBorder="1" applyAlignment="1">
      <alignment horizontal="center" vertical="center" textRotation="90" wrapText="1"/>
    </xf>
    <xf numFmtId="0" fontId="2" fillId="0" borderId="8" xfId="4" applyFont="1" applyBorder="1" applyAlignment="1">
      <alignment horizontal="center" vertical="center" textRotation="90" wrapText="1"/>
    </xf>
    <xf numFmtId="0" fontId="2" fillId="0" borderId="11" xfId="4" applyFont="1" applyBorder="1" applyAlignment="1">
      <alignment horizontal="center" vertical="center" textRotation="90" wrapText="1"/>
    </xf>
    <xf numFmtId="0" fontId="5" fillId="0" borderId="0" xfId="4" applyFont="1" applyAlignment="1">
      <alignment horizontal="right" vertical="top" wrapText="1"/>
    </xf>
  </cellXfs>
  <cellStyles count="9">
    <cellStyle name="Comma" xfId="1" builtinId="3"/>
    <cellStyle name="Comma 2" xfId="6" xr:uid="{6C65EAB8-0775-4BE9-971E-6500EC7A3163}"/>
    <cellStyle name="Currency" xfId="2" builtinId="4"/>
    <cellStyle name="Currency 2" xfId="8" xr:uid="{93115B22-39E1-4B10-9049-4CEAB7F9A7F8}"/>
    <cellStyle name="Normal" xfId="0" builtinId="0"/>
    <cellStyle name="Normal 2" xfId="7" xr:uid="{DD27793E-23E4-433C-AE04-0885C19FCFA5}"/>
    <cellStyle name="Normal_4 9-01-05 Rate models VALUES_no date" xfId="4" xr:uid="{71DDB609-0B20-40E3-BF44-73FF24DB674A}"/>
    <cellStyle name="Normal_GH HAB and HAN models" xfId="5" xr:uid="{3D29936E-472D-4288-94E8-5AB8A47C38B7}"/>
    <cellStyle name="Percent" xfId="3" builtinId="5"/>
  </cellStyles>
  <dxfs count="1">
    <dxf>
      <fill>
        <patternFill patternType="none">
          <bgColor auto="1"/>
        </patternFill>
      </fill>
    </dxf>
  </dxfs>
  <tableStyles count="1" defaultTableStyle="TableStyleMedium2" defaultPivotStyle="PivotStyleLight16">
    <tableStyle name="Invisible" pivot="0" table="0" count="0" xr9:uid="{252854EA-FD12-42A4-9CFD-CEBA7764B6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856E-9C80-4C15-8ED2-F4F793557DFD}">
  <dimension ref="A1:J26"/>
  <sheetViews>
    <sheetView showGridLines="0" tabSelected="1" zoomScale="110" zoomScaleNormal="110" workbookViewId="0">
      <selection sqref="A1:J1"/>
    </sheetView>
  </sheetViews>
  <sheetFormatPr defaultColWidth="8.83203125" defaultRowHeight="34.15" customHeight="1" x14ac:dyDescent="0.2"/>
  <cols>
    <col min="1" max="10" width="12.83203125" style="155" customWidth="1"/>
    <col min="11" max="16384" width="8.83203125" style="155"/>
  </cols>
  <sheetData>
    <row r="1" spans="1:10" ht="34.15" customHeight="1" x14ac:dyDescent="0.2">
      <c r="A1" s="159" t="s">
        <v>117</v>
      </c>
      <c r="B1" s="159"/>
      <c r="C1" s="159"/>
      <c r="D1" s="159"/>
      <c r="E1" s="159"/>
      <c r="F1" s="159"/>
      <c r="G1" s="159"/>
      <c r="H1" s="159"/>
      <c r="I1" s="159"/>
      <c r="J1" s="159"/>
    </row>
    <row r="2" spans="1:10" ht="39" customHeight="1" x14ac:dyDescent="0.2">
      <c r="A2" s="158" t="s">
        <v>118</v>
      </c>
      <c r="B2" s="158"/>
      <c r="C2" s="158"/>
      <c r="D2" s="158"/>
      <c r="E2" s="158"/>
      <c r="F2" s="158"/>
      <c r="G2" s="158"/>
      <c r="H2" s="158"/>
      <c r="I2" s="158"/>
      <c r="J2" s="158"/>
    </row>
    <row r="3" spans="1:10" ht="10.15" customHeight="1" x14ac:dyDescent="0.2">
      <c r="A3" s="156"/>
    </row>
    <row r="4" spans="1:10" ht="16.899999999999999" customHeight="1" x14ac:dyDescent="0.2">
      <c r="A4" s="158" t="s">
        <v>105</v>
      </c>
      <c r="B4" s="158"/>
      <c r="C4" s="158"/>
      <c r="D4" s="158"/>
      <c r="E4" s="158"/>
      <c r="F4" s="158"/>
      <c r="G4" s="158"/>
      <c r="H4" s="158"/>
      <c r="I4" s="158"/>
      <c r="J4" s="158"/>
    </row>
    <row r="5" spans="1:10" ht="10.15" customHeight="1" x14ac:dyDescent="0.2">
      <c r="A5" s="156"/>
    </row>
    <row r="6" spans="1:10" ht="16.899999999999999" customHeight="1" x14ac:dyDescent="0.2">
      <c r="A6" s="157" t="s">
        <v>106</v>
      </c>
      <c r="B6" s="157"/>
      <c r="C6" s="157"/>
      <c r="D6" s="157"/>
      <c r="E6" s="157"/>
      <c r="F6" s="157"/>
      <c r="G6" s="157"/>
      <c r="H6" s="157"/>
      <c r="I6" s="157"/>
      <c r="J6" s="157"/>
    </row>
    <row r="7" spans="1:10" ht="10.15" customHeight="1" x14ac:dyDescent="0.2">
      <c r="A7" s="156"/>
    </row>
    <row r="8" spans="1:10" ht="47.45" customHeight="1" x14ac:dyDescent="0.2">
      <c r="A8" s="157" t="s">
        <v>107</v>
      </c>
      <c r="B8" s="157"/>
      <c r="C8" s="157"/>
      <c r="D8" s="157"/>
      <c r="E8" s="157"/>
      <c r="F8" s="157"/>
      <c r="G8" s="157"/>
      <c r="H8" s="157"/>
      <c r="I8" s="157"/>
      <c r="J8" s="157"/>
    </row>
    <row r="9" spans="1:10" ht="10.15" customHeight="1" x14ac:dyDescent="0.2">
      <c r="A9" s="156"/>
    </row>
    <row r="10" spans="1:10" ht="47.45" customHeight="1" x14ac:dyDescent="0.2">
      <c r="A10" s="157" t="s">
        <v>108</v>
      </c>
      <c r="B10" s="157"/>
      <c r="C10" s="157"/>
      <c r="D10" s="157"/>
      <c r="E10" s="157"/>
      <c r="F10" s="157"/>
      <c r="G10" s="157"/>
      <c r="H10" s="157"/>
      <c r="I10" s="157"/>
      <c r="J10" s="157"/>
    </row>
    <row r="11" spans="1:10" ht="10.15" customHeight="1" x14ac:dyDescent="0.2">
      <c r="A11" s="156"/>
    </row>
    <row r="12" spans="1:10" ht="47.45" customHeight="1" x14ac:dyDescent="0.2">
      <c r="A12" s="157" t="s">
        <v>109</v>
      </c>
      <c r="B12" s="157"/>
      <c r="C12" s="157"/>
      <c r="D12" s="157"/>
      <c r="E12" s="157"/>
      <c r="F12" s="157"/>
      <c r="G12" s="157"/>
      <c r="H12" s="157"/>
      <c r="I12" s="157"/>
      <c r="J12" s="157"/>
    </row>
    <row r="13" spans="1:10" ht="10.15" customHeight="1" x14ac:dyDescent="0.2">
      <c r="A13" s="156"/>
    </row>
    <row r="14" spans="1:10" ht="47.45" customHeight="1" x14ac:dyDescent="0.2">
      <c r="A14" s="157" t="s">
        <v>110</v>
      </c>
      <c r="B14" s="157"/>
      <c r="C14" s="157"/>
      <c r="D14" s="157"/>
      <c r="E14" s="157"/>
      <c r="F14" s="157"/>
      <c r="G14" s="157"/>
      <c r="H14" s="157"/>
      <c r="I14" s="157"/>
      <c r="J14" s="157"/>
    </row>
    <row r="15" spans="1:10" ht="10.15" customHeight="1" x14ac:dyDescent="0.2">
      <c r="A15" s="156"/>
    </row>
    <row r="16" spans="1:10" ht="47.45" customHeight="1" x14ac:dyDescent="0.2">
      <c r="A16" s="157" t="s">
        <v>111</v>
      </c>
      <c r="B16" s="157"/>
      <c r="C16" s="157"/>
      <c r="D16" s="157"/>
      <c r="E16" s="157"/>
      <c r="F16" s="157"/>
      <c r="G16" s="157"/>
      <c r="H16" s="157"/>
      <c r="I16" s="157"/>
      <c r="J16" s="157"/>
    </row>
    <row r="17" spans="1:10" ht="10.15" customHeight="1" x14ac:dyDescent="0.2">
      <c r="A17" s="156"/>
    </row>
    <row r="18" spans="1:10" ht="16.899999999999999" customHeight="1" x14ac:dyDescent="0.2">
      <c r="A18" s="157" t="s">
        <v>112</v>
      </c>
      <c r="B18" s="157"/>
      <c r="C18" s="157"/>
      <c r="D18" s="157"/>
      <c r="E18" s="157"/>
      <c r="F18" s="157"/>
      <c r="G18" s="157"/>
      <c r="H18" s="157"/>
      <c r="I18" s="157"/>
      <c r="J18" s="157"/>
    </row>
    <row r="19" spans="1:10" ht="10.15" customHeight="1" x14ac:dyDescent="0.2">
      <c r="A19" s="156"/>
    </row>
    <row r="20" spans="1:10" ht="47.45" customHeight="1" x14ac:dyDescent="0.2">
      <c r="A20" s="157" t="s">
        <v>113</v>
      </c>
      <c r="B20" s="157"/>
      <c r="C20" s="157"/>
      <c r="D20" s="157"/>
      <c r="E20" s="157"/>
      <c r="F20" s="157"/>
      <c r="G20" s="157"/>
      <c r="H20" s="157"/>
      <c r="I20" s="157"/>
      <c r="J20" s="157"/>
    </row>
    <row r="21" spans="1:10" ht="10.15" customHeight="1" x14ac:dyDescent="0.2">
      <c r="A21" s="156"/>
    </row>
    <row r="22" spans="1:10" ht="33.6" customHeight="1" x14ac:dyDescent="0.2">
      <c r="A22" s="157" t="s">
        <v>114</v>
      </c>
      <c r="B22" s="157"/>
      <c r="C22" s="157"/>
      <c r="D22" s="157"/>
      <c r="E22" s="157"/>
      <c r="F22" s="157"/>
      <c r="G22" s="157"/>
      <c r="H22" s="157"/>
      <c r="I22" s="157"/>
      <c r="J22" s="157"/>
    </row>
    <row r="23" spans="1:10" ht="10.15" customHeight="1" x14ac:dyDescent="0.2">
      <c r="A23" s="156"/>
    </row>
    <row r="24" spans="1:10" ht="33.6" customHeight="1" x14ac:dyDescent="0.2">
      <c r="A24" s="157" t="s">
        <v>115</v>
      </c>
      <c r="B24" s="157"/>
      <c r="C24" s="157"/>
      <c r="D24" s="157"/>
      <c r="E24" s="157"/>
      <c r="F24" s="157"/>
      <c r="G24" s="157"/>
      <c r="H24" s="157"/>
      <c r="I24" s="157"/>
      <c r="J24" s="157"/>
    </row>
    <row r="25" spans="1:10" ht="10.15" customHeight="1" x14ac:dyDescent="0.2">
      <c r="A25" s="156"/>
    </row>
    <row r="26" spans="1:10" ht="33.6" customHeight="1" x14ac:dyDescent="0.2">
      <c r="A26" s="157" t="s">
        <v>116</v>
      </c>
      <c r="B26" s="157"/>
      <c r="C26" s="157"/>
      <c r="D26" s="157"/>
      <c r="E26" s="157"/>
      <c r="F26" s="157"/>
      <c r="G26" s="157"/>
      <c r="H26" s="157"/>
      <c r="I26" s="157"/>
      <c r="J26" s="157"/>
    </row>
  </sheetData>
  <mergeCells count="14">
    <mergeCell ref="A2:J2"/>
    <mergeCell ref="A1:J1"/>
    <mergeCell ref="A14:J14"/>
    <mergeCell ref="A12:J12"/>
    <mergeCell ref="A10:J10"/>
    <mergeCell ref="A8:J8"/>
    <mergeCell ref="A6:J6"/>
    <mergeCell ref="A4:J4"/>
    <mergeCell ref="A16:J16"/>
    <mergeCell ref="A26:J26"/>
    <mergeCell ref="A24:J24"/>
    <mergeCell ref="A22:J22"/>
    <mergeCell ref="A20:J20"/>
    <mergeCell ref="A18:J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1653-67C4-4146-80B9-768CDECD0182}">
  <sheetPr>
    <tabColor theme="8" tint="0.59999389629810485"/>
  </sheetPr>
  <dimension ref="A1:AV218"/>
  <sheetViews>
    <sheetView view="pageBreakPreview" zoomScale="130" zoomScaleNormal="130" zoomScaleSheetLayoutView="130" workbookViewId="0">
      <pane xSplit="3" ySplit="4" topLeftCell="D5" activePane="bottomRight" state="frozen"/>
      <selection pane="topRight" activeCell="D1" sqref="D1"/>
      <selection pane="bottomLeft" activeCell="A5" sqref="A5"/>
      <selection pane="bottomRight" activeCell="D5" sqref="D5"/>
    </sheetView>
  </sheetViews>
  <sheetFormatPr defaultColWidth="9.33203125" defaultRowHeight="12.75" x14ac:dyDescent="0.2"/>
  <cols>
    <col min="1" max="1" width="7.83203125" style="99" customWidth="1"/>
    <col min="2" max="2" width="57.83203125" style="101" customWidth="1"/>
    <col min="3" max="3" width="1.5" style="1" customWidth="1"/>
    <col min="4" max="4" width="12" style="1" bestFit="1" customWidth="1"/>
    <col min="5" max="5" width="1.5" style="1" customWidth="1"/>
    <col min="6" max="6" width="12" style="1" customWidth="1"/>
    <col min="7" max="7" width="1.5" style="1" customWidth="1"/>
    <col min="8" max="8" width="12" style="1" customWidth="1"/>
    <col min="9" max="9" width="1.5" style="1" customWidth="1"/>
    <col min="10" max="10" width="12" style="1" customWidth="1"/>
    <col min="11" max="11" width="1.5" style="1" customWidth="1"/>
    <col min="12" max="12" width="12" style="1" customWidth="1"/>
    <col min="13" max="13" width="1.5" style="1" customWidth="1"/>
    <col min="14" max="14" width="12" style="1" customWidth="1"/>
    <col min="15" max="15" width="1.5" style="1" customWidth="1"/>
    <col min="16" max="16" width="12" style="1" customWidth="1"/>
    <col min="17" max="17" width="1.5" style="1" customWidth="1"/>
    <col min="18" max="18" width="12" style="1" customWidth="1"/>
    <col min="19" max="19" width="1.5" style="1" customWidth="1"/>
    <col min="20" max="20" width="12" style="1" customWidth="1"/>
    <col min="21" max="21" width="1.5" style="1" customWidth="1"/>
    <col min="22" max="22" width="12" style="1" customWidth="1"/>
    <col min="23" max="23" width="1.5" style="1" customWidth="1"/>
    <col min="24" max="24" width="12" style="1" customWidth="1"/>
    <col min="25" max="25" width="1.5" style="1" customWidth="1"/>
    <col min="26" max="26" width="12" style="1" customWidth="1"/>
    <col min="27" max="27" width="1.5" style="1" customWidth="1"/>
    <col min="28" max="28" width="12" style="1" customWidth="1"/>
    <col min="29" max="29" width="1.5" style="1" customWidth="1"/>
    <col min="30" max="30" width="12" style="1" customWidth="1"/>
    <col min="31" max="31" width="1.5" style="1" customWidth="1"/>
    <col min="32" max="32" width="12" style="1" customWidth="1"/>
    <col min="33" max="33" width="1.5" style="1" customWidth="1"/>
    <col min="34" max="34" width="12" style="1" customWidth="1"/>
    <col min="35" max="35" width="1.5" style="1" customWidth="1"/>
    <col min="36" max="36" width="12" style="1" customWidth="1"/>
    <col min="37" max="37" width="1.5" style="1" customWidth="1"/>
    <col min="38" max="38" width="12" style="1" customWidth="1"/>
    <col min="39" max="39" width="1.5" style="1" customWidth="1"/>
    <col min="40" max="40" width="12" style="1" customWidth="1"/>
    <col min="41" max="41" width="1.5" style="1" customWidth="1"/>
    <col min="42" max="42" width="12" style="1" customWidth="1"/>
    <col min="43" max="43" width="1.5" style="1" customWidth="1"/>
    <col min="44" max="44" width="12" style="1" customWidth="1"/>
    <col min="45" max="45" width="1.5" style="1" customWidth="1"/>
    <col min="46" max="46" width="12" style="1" customWidth="1"/>
    <col min="47" max="47" width="9.33203125" style="1"/>
    <col min="48" max="48" width="3.33203125" style="1" customWidth="1"/>
    <col min="49" max="16384" width="9.33203125" style="1"/>
  </cols>
  <sheetData>
    <row r="1" spans="1:48" x14ac:dyDescent="0.2">
      <c r="B1" s="100"/>
      <c r="C1" s="101"/>
      <c r="E1" s="101"/>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row>
    <row r="2" spans="1:48" s="104" customFormat="1" ht="15" customHeight="1" x14ac:dyDescent="0.2">
      <c r="A2" s="163" t="s">
        <v>0</v>
      </c>
      <c r="B2" s="16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row>
    <row r="3" spans="1:48" ht="6" customHeight="1" x14ac:dyDescent="0.2">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row>
    <row r="4" spans="1:48" s="106" customFormat="1" ht="30" customHeight="1" x14ac:dyDescent="0.2">
      <c r="D4" s="2" t="s">
        <v>1</v>
      </c>
      <c r="E4" s="3"/>
      <c r="F4" s="4" t="s">
        <v>2</v>
      </c>
      <c r="G4" s="3"/>
      <c r="H4" s="5" t="s">
        <v>3</v>
      </c>
      <c r="I4" s="3"/>
      <c r="J4" s="6" t="s">
        <v>4</v>
      </c>
      <c r="K4" s="3"/>
      <c r="L4" s="5" t="s">
        <v>5</v>
      </c>
      <c r="M4" s="3"/>
      <c r="N4" s="5" t="s">
        <v>6</v>
      </c>
      <c r="O4" s="3"/>
      <c r="P4" s="7" t="s">
        <v>7</v>
      </c>
      <c r="Q4" s="3"/>
      <c r="R4" s="4" t="s">
        <v>8</v>
      </c>
      <c r="S4" s="3"/>
      <c r="T4" s="5" t="s">
        <v>9</v>
      </c>
      <c r="U4" s="3"/>
      <c r="V4" s="7" t="s">
        <v>10</v>
      </c>
      <c r="W4" s="3"/>
      <c r="X4" s="4" t="s">
        <v>11</v>
      </c>
      <c r="Y4" s="3"/>
      <c r="Z4" s="5" t="s">
        <v>12</v>
      </c>
      <c r="AA4" s="3"/>
      <c r="AB4" s="7" t="s">
        <v>13</v>
      </c>
      <c r="AC4" s="3"/>
      <c r="AD4" s="4" t="s">
        <v>14</v>
      </c>
      <c r="AE4" s="3"/>
      <c r="AF4" s="5" t="s">
        <v>15</v>
      </c>
      <c r="AG4" s="3"/>
      <c r="AH4" s="7" t="s">
        <v>16</v>
      </c>
      <c r="AI4" s="3"/>
      <c r="AJ4" s="4" t="s">
        <v>17</v>
      </c>
      <c r="AK4" s="3"/>
      <c r="AL4" s="5" t="s">
        <v>18</v>
      </c>
      <c r="AM4" s="3"/>
      <c r="AN4" s="7" t="s">
        <v>19</v>
      </c>
      <c r="AO4" s="3"/>
      <c r="AP4" s="4" t="s">
        <v>20</v>
      </c>
      <c r="AQ4" s="3"/>
      <c r="AR4" s="5" t="s">
        <v>21</v>
      </c>
      <c r="AS4" s="3"/>
      <c r="AT4" s="7" t="s">
        <v>22</v>
      </c>
      <c r="AV4" s="107"/>
    </row>
    <row r="5" spans="1:48" s="110" customFormat="1" ht="17.100000000000001" customHeight="1" x14ac:dyDescent="0.2">
      <c r="A5" s="108"/>
      <c r="B5" s="109" t="s">
        <v>23</v>
      </c>
      <c r="C5" s="8"/>
      <c r="D5" s="9" t="s">
        <v>24</v>
      </c>
      <c r="E5" s="8"/>
      <c r="F5" s="9" t="str">
        <f>+$D5</f>
        <v>Month</v>
      </c>
      <c r="G5" s="8"/>
      <c r="H5" s="9" t="str">
        <f>+$D5</f>
        <v>Month</v>
      </c>
      <c r="I5" s="8"/>
      <c r="J5" s="10" t="str">
        <f>+$D5</f>
        <v>Month</v>
      </c>
      <c r="K5" s="3"/>
      <c r="L5" s="11" t="str">
        <f>+$D5</f>
        <v>Month</v>
      </c>
      <c r="M5" s="3"/>
      <c r="N5" s="11" t="str">
        <f>+$D5</f>
        <v>Month</v>
      </c>
      <c r="O5" s="3"/>
      <c r="P5" s="12" t="str">
        <f>+$D5</f>
        <v>Month</v>
      </c>
      <c r="Q5" s="3"/>
      <c r="R5" s="11" t="str">
        <f>+$D5</f>
        <v>Month</v>
      </c>
      <c r="S5" s="3"/>
      <c r="T5" s="11" t="str">
        <f>+$D5</f>
        <v>Month</v>
      </c>
      <c r="U5" s="3"/>
      <c r="V5" s="12" t="str">
        <f>+$D5</f>
        <v>Month</v>
      </c>
      <c r="W5" s="3"/>
      <c r="X5" s="11" t="str">
        <f>+$D5</f>
        <v>Month</v>
      </c>
      <c r="Y5" s="3"/>
      <c r="Z5" s="11" t="str">
        <f>+$D5</f>
        <v>Month</v>
      </c>
      <c r="AA5" s="3"/>
      <c r="AB5" s="12" t="str">
        <f>+$D5</f>
        <v>Month</v>
      </c>
      <c r="AC5" s="3"/>
      <c r="AD5" s="11" t="str">
        <f>+$D5</f>
        <v>Month</v>
      </c>
      <c r="AE5" s="3"/>
      <c r="AF5" s="11" t="str">
        <f>+$D5</f>
        <v>Month</v>
      </c>
      <c r="AG5" s="3"/>
      <c r="AH5" s="12" t="str">
        <f>+$D5</f>
        <v>Month</v>
      </c>
      <c r="AI5" s="3"/>
      <c r="AJ5" s="11" t="str">
        <f>+$D5</f>
        <v>Month</v>
      </c>
      <c r="AK5" s="3"/>
      <c r="AL5" s="11" t="str">
        <f>+$D5</f>
        <v>Month</v>
      </c>
      <c r="AM5" s="3"/>
      <c r="AN5" s="12" t="str">
        <f>+$D5</f>
        <v>Month</v>
      </c>
      <c r="AO5" s="3"/>
      <c r="AP5" s="11" t="str">
        <f>+$D5</f>
        <v>Month</v>
      </c>
      <c r="AQ5" s="3"/>
      <c r="AR5" s="11" t="str">
        <f>+$D5</f>
        <v>Month</v>
      </c>
      <c r="AS5" s="3"/>
      <c r="AT5" s="12" t="str">
        <f>+$D5</f>
        <v>Month</v>
      </c>
      <c r="AV5" s="111"/>
    </row>
    <row r="6" spans="1:48" x14ac:dyDescent="0.2">
      <c r="A6" s="160" t="s">
        <v>25</v>
      </c>
      <c r="B6" s="112"/>
      <c r="C6" s="13"/>
      <c r="D6" s="14"/>
      <c r="E6" s="13"/>
      <c r="F6" s="14"/>
      <c r="G6" s="13"/>
      <c r="H6" s="14"/>
      <c r="I6" s="13"/>
      <c r="J6" s="15"/>
      <c r="K6" s="13"/>
      <c r="L6" s="14"/>
      <c r="M6" s="13"/>
      <c r="N6" s="14"/>
      <c r="O6" s="13"/>
      <c r="P6" s="15"/>
      <c r="Q6" s="13"/>
      <c r="R6" s="14"/>
      <c r="S6" s="13"/>
      <c r="T6" s="14"/>
      <c r="U6" s="13"/>
      <c r="V6" s="15"/>
      <c r="W6" s="13"/>
      <c r="X6" s="14"/>
      <c r="Y6" s="13"/>
      <c r="Z6" s="14"/>
      <c r="AA6" s="13"/>
      <c r="AB6" s="15"/>
      <c r="AC6" s="13"/>
      <c r="AD6" s="14"/>
      <c r="AE6" s="13"/>
      <c r="AF6" s="14"/>
      <c r="AG6" s="13"/>
      <c r="AH6" s="15"/>
      <c r="AI6" s="13"/>
      <c r="AJ6" s="14"/>
      <c r="AK6" s="13"/>
      <c r="AL6" s="14"/>
      <c r="AM6" s="13"/>
      <c r="AN6" s="15"/>
      <c r="AO6" s="13"/>
      <c r="AP6" s="14"/>
      <c r="AQ6" s="13"/>
      <c r="AR6" s="14"/>
      <c r="AS6" s="13"/>
      <c r="AT6" s="15"/>
      <c r="AV6" s="111"/>
    </row>
    <row r="7" spans="1:48" ht="12.75" customHeight="1" x14ac:dyDescent="0.2">
      <c r="A7" s="161"/>
      <c r="B7" s="113" t="s">
        <v>26</v>
      </c>
      <c r="C7" s="16"/>
      <c r="D7" s="151"/>
      <c r="E7" s="17"/>
      <c r="F7" s="146"/>
      <c r="G7" s="18"/>
      <c r="H7" s="146"/>
      <c r="I7" s="18"/>
      <c r="J7" s="145"/>
      <c r="K7" s="18"/>
      <c r="L7" s="146"/>
      <c r="M7" s="18"/>
      <c r="N7" s="146"/>
      <c r="O7" s="18"/>
      <c r="P7" s="145"/>
      <c r="Q7" s="18"/>
      <c r="R7" s="146"/>
      <c r="S7" s="18"/>
      <c r="T7" s="146"/>
      <c r="U7" s="18"/>
      <c r="V7" s="145"/>
      <c r="W7" s="18"/>
      <c r="X7" s="146"/>
      <c r="Y7" s="18"/>
      <c r="Z7" s="146"/>
      <c r="AA7" s="18"/>
      <c r="AB7" s="145"/>
      <c r="AC7" s="18"/>
      <c r="AD7" s="146"/>
      <c r="AE7" s="18"/>
      <c r="AF7" s="146"/>
      <c r="AG7" s="18"/>
      <c r="AH7" s="145"/>
      <c r="AI7" s="18"/>
      <c r="AJ7" s="146"/>
      <c r="AK7" s="18"/>
      <c r="AL7" s="146"/>
      <c r="AM7" s="18"/>
      <c r="AN7" s="145"/>
      <c r="AO7" s="18"/>
      <c r="AP7" s="146"/>
      <c r="AQ7" s="18"/>
      <c r="AR7" s="146"/>
      <c r="AS7" s="18"/>
      <c r="AT7" s="145"/>
      <c r="AV7" s="111"/>
    </row>
    <row r="8" spans="1:48" s="110" customFormat="1" ht="3.95" customHeight="1" x14ac:dyDescent="0.2">
      <c r="A8" s="160" t="s">
        <v>27</v>
      </c>
      <c r="B8" s="114"/>
      <c r="C8" s="115"/>
      <c r="D8" s="20"/>
      <c r="E8" s="19"/>
      <c r="F8" s="20"/>
      <c r="G8" s="19"/>
      <c r="H8" s="20"/>
      <c r="I8" s="19"/>
      <c r="J8" s="21"/>
      <c r="K8" s="19"/>
      <c r="L8" s="20"/>
      <c r="M8" s="19"/>
      <c r="N8" s="20"/>
      <c r="O8" s="19"/>
      <c r="P8" s="21"/>
      <c r="Q8" s="19"/>
      <c r="R8" s="20"/>
      <c r="S8" s="19"/>
      <c r="T8" s="20"/>
      <c r="U8" s="19"/>
      <c r="V8" s="21"/>
      <c r="W8" s="19"/>
      <c r="X8" s="20"/>
      <c r="Y8" s="19"/>
      <c r="Z8" s="20"/>
      <c r="AA8" s="19"/>
      <c r="AB8" s="21"/>
      <c r="AC8" s="19"/>
      <c r="AD8" s="20"/>
      <c r="AE8" s="19"/>
      <c r="AF8" s="20"/>
      <c r="AG8" s="19"/>
      <c r="AH8" s="21"/>
      <c r="AI8" s="19"/>
      <c r="AJ8" s="20"/>
      <c r="AK8" s="19"/>
      <c r="AL8" s="20"/>
      <c r="AM8" s="19"/>
      <c r="AN8" s="21"/>
      <c r="AO8" s="19"/>
      <c r="AP8" s="20"/>
      <c r="AQ8" s="19"/>
      <c r="AR8" s="20"/>
      <c r="AS8" s="19"/>
      <c r="AT8" s="21"/>
      <c r="AV8" s="111"/>
    </row>
    <row r="9" spans="1:48" s="110" customFormat="1" x14ac:dyDescent="0.2">
      <c r="A9" s="161"/>
      <c r="B9" s="116" t="s">
        <v>28</v>
      </c>
      <c r="C9" s="16"/>
      <c r="D9" s="22">
        <v>0.7</v>
      </c>
      <c r="E9" s="23"/>
      <c r="F9" s="22">
        <f>+$D9</f>
        <v>0.7</v>
      </c>
      <c r="G9" s="23"/>
      <c r="H9" s="22">
        <f>+$D9</f>
        <v>0.7</v>
      </c>
      <c r="I9" s="23"/>
      <c r="J9" s="24">
        <f>+$D9</f>
        <v>0.7</v>
      </c>
      <c r="K9" s="23"/>
      <c r="L9" s="22">
        <f>+$D9</f>
        <v>0.7</v>
      </c>
      <c r="M9" s="23"/>
      <c r="N9" s="22">
        <f>+$D9</f>
        <v>0.7</v>
      </c>
      <c r="O9" s="23"/>
      <c r="P9" s="24">
        <f>+$D9</f>
        <v>0.7</v>
      </c>
      <c r="Q9" s="23"/>
      <c r="R9" s="22">
        <f>+$D9</f>
        <v>0.7</v>
      </c>
      <c r="S9" s="23"/>
      <c r="T9" s="22">
        <f>+$D9</f>
        <v>0.7</v>
      </c>
      <c r="U9" s="23"/>
      <c r="V9" s="24">
        <f>+$D9</f>
        <v>0.7</v>
      </c>
      <c r="W9" s="23"/>
      <c r="X9" s="22">
        <f>+$D9</f>
        <v>0.7</v>
      </c>
      <c r="Y9" s="23"/>
      <c r="Z9" s="22">
        <f>+$D9</f>
        <v>0.7</v>
      </c>
      <c r="AA9" s="23"/>
      <c r="AB9" s="24">
        <f>+$D9</f>
        <v>0.7</v>
      </c>
      <c r="AC9" s="23"/>
      <c r="AD9" s="22">
        <f>+$D9</f>
        <v>0.7</v>
      </c>
      <c r="AE9" s="23"/>
      <c r="AF9" s="22">
        <f>+$D9</f>
        <v>0.7</v>
      </c>
      <c r="AG9" s="23"/>
      <c r="AH9" s="24">
        <f>+$D9</f>
        <v>0.7</v>
      </c>
      <c r="AI9" s="23"/>
      <c r="AJ9" s="22">
        <f>+$D9</f>
        <v>0.7</v>
      </c>
      <c r="AK9" s="23"/>
      <c r="AL9" s="22">
        <f>+$D9</f>
        <v>0.7</v>
      </c>
      <c r="AM9" s="23"/>
      <c r="AN9" s="24">
        <f>+$D9</f>
        <v>0.7</v>
      </c>
      <c r="AO9" s="23"/>
      <c r="AP9" s="22">
        <f>+$D9</f>
        <v>0.7</v>
      </c>
      <c r="AQ9" s="23"/>
      <c r="AR9" s="22">
        <f>+$D9</f>
        <v>0.7</v>
      </c>
      <c r="AS9" s="23"/>
      <c r="AT9" s="24">
        <f>+$D9</f>
        <v>0.7</v>
      </c>
      <c r="AV9" s="111"/>
    </row>
    <row r="10" spans="1:48" s="110" customFormat="1" ht="3.95" customHeight="1" x14ac:dyDescent="0.2">
      <c r="A10" s="161"/>
      <c r="B10" s="102"/>
      <c r="C10" s="117"/>
      <c r="D10" s="26"/>
      <c r="E10" s="25"/>
      <c r="F10" s="26"/>
      <c r="G10" s="25"/>
      <c r="H10" s="26"/>
      <c r="I10" s="25"/>
      <c r="J10" s="27"/>
      <c r="K10" s="25"/>
      <c r="L10" s="26"/>
      <c r="M10" s="25"/>
      <c r="N10" s="26"/>
      <c r="O10" s="25"/>
      <c r="P10" s="27"/>
      <c r="Q10" s="25"/>
      <c r="R10" s="26"/>
      <c r="S10" s="25"/>
      <c r="T10" s="26"/>
      <c r="U10" s="25"/>
      <c r="V10" s="27"/>
      <c r="W10" s="25"/>
      <c r="X10" s="26"/>
      <c r="Y10" s="25"/>
      <c r="Z10" s="26"/>
      <c r="AA10" s="25"/>
      <c r="AB10" s="27"/>
      <c r="AC10" s="25"/>
      <c r="AD10" s="26"/>
      <c r="AE10" s="25"/>
      <c r="AF10" s="26"/>
      <c r="AG10" s="25"/>
      <c r="AH10" s="27"/>
      <c r="AI10" s="25"/>
      <c r="AJ10" s="26"/>
      <c r="AK10" s="25"/>
      <c r="AL10" s="26"/>
      <c r="AM10" s="25"/>
      <c r="AN10" s="27"/>
      <c r="AO10" s="25"/>
      <c r="AP10" s="26"/>
      <c r="AQ10" s="25"/>
      <c r="AR10" s="26"/>
      <c r="AS10" s="25"/>
      <c r="AT10" s="27"/>
      <c r="AV10" s="111"/>
    </row>
    <row r="11" spans="1:48" s="110" customFormat="1" x14ac:dyDescent="0.2">
      <c r="A11" s="161"/>
      <c r="B11" s="118" t="s">
        <v>29</v>
      </c>
      <c r="C11" s="117"/>
      <c r="D11" s="26"/>
      <c r="E11" s="25"/>
      <c r="F11" s="26"/>
      <c r="G11" s="25"/>
      <c r="H11" s="26"/>
      <c r="I11" s="25"/>
      <c r="J11" s="27"/>
      <c r="K11" s="25"/>
      <c r="L11" s="26"/>
      <c r="M11" s="25"/>
      <c r="N11" s="26"/>
      <c r="O11" s="25"/>
      <c r="P11" s="27"/>
      <c r="Q11" s="25"/>
      <c r="R11" s="26"/>
      <c r="S11" s="25"/>
      <c r="T11" s="26"/>
      <c r="U11" s="25"/>
      <c r="V11" s="27"/>
      <c r="W11" s="25"/>
      <c r="X11" s="26"/>
      <c r="Y11" s="25"/>
      <c r="Z11" s="26"/>
      <c r="AA11" s="25"/>
      <c r="AB11" s="27"/>
      <c r="AC11" s="25"/>
      <c r="AD11" s="26"/>
      <c r="AE11" s="25"/>
      <c r="AF11" s="26"/>
      <c r="AG11" s="25"/>
      <c r="AH11" s="27"/>
      <c r="AI11" s="25"/>
      <c r="AJ11" s="26"/>
      <c r="AK11" s="25"/>
      <c r="AL11" s="26"/>
      <c r="AM11" s="25"/>
      <c r="AN11" s="27"/>
      <c r="AO11" s="25"/>
      <c r="AP11" s="26"/>
      <c r="AQ11" s="25"/>
      <c r="AR11" s="26"/>
      <c r="AS11" s="25"/>
      <c r="AT11" s="27"/>
      <c r="AV11" s="111"/>
    </row>
    <row r="12" spans="1:48" s="110" customFormat="1" ht="12.75" customHeight="1" x14ac:dyDescent="0.2">
      <c r="A12" s="161"/>
      <c r="B12" s="113" t="s">
        <v>30</v>
      </c>
      <c r="C12" s="16"/>
      <c r="D12" s="28">
        <v>19.559999999999999</v>
      </c>
      <c r="E12" s="17"/>
      <c r="F12" s="28">
        <v>18.579999999999998</v>
      </c>
      <c r="G12" s="17"/>
      <c r="H12" s="28">
        <v>18.579999999999998</v>
      </c>
      <c r="I12" s="17"/>
      <c r="J12" s="29">
        <v>22.5</v>
      </c>
      <c r="K12" s="17"/>
      <c r="L12" s="28">
        <v>18.579999999999998</v>
      </c>
      <c r="M12" s="17"/>
      <c r="N12" s="28">
        <v>22.5</v>
      </c>
      <c r="O12" s="17"/>
      <c r="P12" s="29">
        <v>18.579999999999998</v>
      </c>
      <c r="Q12" s="17"/>
      <c r="R12" s="28">
        <v>18.579999999999998</v>
      </c>
      <c r="S12" s="17"/>
      <c r="T12" s="28">
        <v>19.559999999999999</v>
      </c>
      <c r="U12" s="17"/>
      <c r="V12" s="29">
        <v>19.559999999999999</v>
      </c>
      <c r="W12" s="17"/>
      <c r="X12" s="28">
        <v>19.559999999999999</v>
      </c>
      <c r="Y12" s="17"/>
      <c r="Z12" s="28">
        <v>19.559999999999999</v>
      </c>
      <c r="AA12" s="17"/>
      <c r="AB12" s="29">
        <v>19.559999999999999</v>
      </c>
      <c r="AC12" s="17"/>
      <c r="AD12" s="28">
        <v>19.559999999999999</v>
      </c>
      <c r="AE12" s="17"/>
      <c r="AF12" s="28">
        <v>19.559999999999999</v>
      </c>
      <c r="AG12" s="17"/>
      <c r="AH12" s="29">
        <v>19.559999999999999</v>
      </c>
      <c r="AI12" s="17"/>
      <c r="AJ12" s="28">
        <v>19.559999999999999</v>
      </c>
      <c r="AK12" s="17"/>
      <c r="AL12" s="28">
        <v>18.579999999999998</v>
      </c>
      <c r="AM12" s="17"/>
      <c r="AN12" s="29">
        <v>22.5</v>
      </c>
      <c r="AO12" s="17"/>
      <c r="AP12" s="28">
        <v>19.559999999999999</v>
      </c>
      <c r="AQ12" s="17"/>
      <c r="AR12" s="28">
        <v>19.559999999999999</v>
      </c>
      <c r="AS12" s="17"/>
      <c r="AT12" s="29">
        <v>18.579999999999998</v>
      </c>
      <c r="AV12" s="107"/>
    </row>
    <row r="13" spans="1:48" ht="12.75" customHeight="1" x14ac:dyDescent="0.2">
      <c r="A13" s="161"/>
      <c r="B13" s="113" t="s">
        <v>31</v>
      </c>
      <c r="C13" s="16"/>
      <c r="D13" s="30">
        <v>0.21060000000000001</v>
      </c>
      <c r="E13" s="16"/>
      <c r="F13" s="30">
        <v>0.2177</v>
      </c>
      <c r="G13" s="16"/>
      <c r="H13" s="30">
        <v>0.2177</v>
      </c>
      <c r="I13" s="16"/>
      <c r="J13" s="31">
        <v>0.19309999999999999</v>
      </c>
      <c r="K13" s="16"/>
      <c r="L13" s="30">
        <v>0.2177</v>
      </c>
      <c r="M13" s="16"/>
      <c r="N13" s="30">
        <v>0.19309999999999999</v>
      </c>
      <c r="O13" s="16"/>
      <c r="P13" s="31">
        <v>0.2177</v>
      </c>
      <c r="Q13" s="16"/>
      <c r="R13" s="30">
        <v>0.2177</v>
      </c>
      <c r="S13" s="16"/>
      <c r="T13" s="30">
        <v>0.21060000000000001</v>
      </c>
      <c r="U13" s="16"/>
      <c r="V13" s="31">
        <v>0.21060000000000001</v>
      </c>
      <c r="W13" s="16"/>
      <c r="X13" s="30">
        <v>0.21060000000000001</v>
      </c>
      <c r="Y13" s="16"/>
      <c r="Z13" s="30">
        <v>0.21060000000000001</v>
      </c>
      <c r="AA13" s="16"/>
      <c r="AB13" s="31">
        <v>0.21060000000000001</v>
      </c>
      <c r="AC13" s="16"/>
      <c r="AD13" s="30">
        <v>0.21060000000000001</v>
      </c>
      <c r="AE13" s="16"/>
      <c r="AF13" s="30">
        <v>0.21060000000000001</v>
      </c>
      <c r="AG13" s="16"/>
      <c r="AH13" s="31">
        <v>0.21060000000000001</v>
      </c>
      <c r="AI13" s="16"/>
      <c r="AJ13" s="30">
        <v>0.21060000000000001</v>
      </c>
      <c r="AK13" s="16"/>
      <c r="AL13" s="30">
        <v>0.2177</v>
      </c>
      <c r="AM13" s="16"/>
      <c r="AN13" s="31">
        <v>0.19309999999999999</v>
      </c>
      <c r="AO13" s="16"/>
      <c r="AP13" s="30">
        <v>0.21060000000000001</v>
      </c>
      <c r="AQ13" s="16"/>
      <c r="AR13" s="30">
        <v>0.21060000000000001</v>
      </c>
      <c r="AS13" s="16"/>
      <c r="AT13" s="31">
        <v>0.2177</v>
      </c>
      <c r="AV13" s="111"/>
    </row>
    <row r="14" spans="1:48" x14ac:dyDescent="0.2">
      <c r="A14" s="161"/>
      <c r="B14" s="113" t="s">
        <v>32</v>
      </c>
      <c r="C14" s="32"/>
      <c r="D14" s="30">
        <v>3.6499999999999998E-2</v>
      </c>
      <c r="E14" s="16"/>
      <c r="F14" s="30">
        <v>3.6499999999999998E-2</v>
      </c>
      <c r="G14" s="16"/>
      <c r="H14" s="30">
        <v>3.6499999999999998E-2</v>
      </c>
      <c r="I14" s="16"/>
      <c r="J14" s="31">
        <v>3.6499999999999998E-2</v>
      </c>
      <c r="K14" s="16"/>
      <c r="L14" s="30">
        <v>3.6499999999999998E-2</v>
      </c>
      <c r="M14" s="16"/>
      <c r="N14" s="30">
        <v>3.6499999999999998E-2</v>
      </c>
      <c r="O14" s="16"/>
      <c r="P14" s="31">
        <v>3.6499999999999998E-2</v>
      </c>
      <c r="Q14" s="16"/>
      <c r="R14" s="30">
        <v>3.6499999999999998E-2</v>
      </c>
      <c r="S14" s="16"/>
      <c r="T14" s="30">
        <v>3.6499999999999998E-2</v>
      </c>
      <c r="U14" s="16"/>
      <c r="V14" s="31">
        <v>3.6499999999999998E-2</v>
      </c>
      <c r="W14" s="16"/>
      <c r="X14" s="30">
        <v>3.6499999999999998E-2</v>
      </c>
      <c r="Y14" s="16"/>
      <c r="Z14" s="30">
        <v>3.6499999999999998E-2</v>
      </c>
      <c r="AA14" s="16"/>
      <c r="AB14" s="31">
        <v>3.6499999999999998E-2</v>
      </c>
      <c r="AC14" s="16"/>
      <c r="AD14" s="30">
        <v>3.6499999999999998E-2</v>
      </c>
      <c r="AE14" s="16"/>
      <c r="AF14" s="30">
        <v>3.6499999999999998E-2</v>
      </c>
      <c r="AG14" s="16"/>
      <c r="AH14" s="31">
        <v>3.6499999999999998E-2</v>
      </c>
      <c r="AI14" s="16"/>
      <c r="AJ14" s="30">
        <v>3.6499999999999998E-2</v>
      </c>
      <c r="AK14" s="16"/>
      <c r="AL14" s="30">
        <v>3.6499999999999998E-2</v>
      </c>
      <c r="AM14" s="16"/>
      <c r="AN14" s="31">
        <v>3.6499999999999998E-2</v>
      </c>
      <c r="AO14" s="16"/>
      <c r="AP14" s="30">
        <v>3.6499999999999998E-2</v>
      </c>
      <c r="AQ14" s="16"/>
      <c r="AR14" s="30">
        <v>3.6499999999999998E-2</v>
      </c>
      <c r="AS14" s="16"/>
      <c r="AT14" s="31">
        <v>3.6499999999999998E-2</v>
      </c>
      <c r="AV14" s="111"/>
    </row>
    <row r="15" spans="1:48" x14ac:dyDescent="0.2">
      <c r="A15" s="161"/>
      <c r="B15" s="119" t="s">
        <v>33</v>
      </c>
      <c r="C15" s="33"/>
      <c r="D15" s="34">
        <f>ROUND(D12*(1+SUM(D13:D14)),2)</f>
        <v>24.39</v>
      </c>
      <c r="E15" s="32"/>
      <c r="F15" s="34">
        <f>ROUND(F12*(1+SUM(F13:F14)),2)</f>
        <v>23.3</v>
      </c>
      <c r="G15" s="32"/>
      <c r="H15" s="34">
        <f>ROUND(H12*(1+SUM(H13:H14)),2)</f>
        <v>23.3</v>
      </c>
      <c r="I15" s="32"/>
      <c r="J15" s="35">
        <f>ROUND(J12*(1+SUM(J13:J14)),2)</f>
        <v>27.67</v>
      </c>
      <c r="K15" s="32"/>
      <c r="L15" s="34">
        <f>ROUND(L12*(1+SUM(L13:L14)),2)</f>
        <v>23.3</v>
      </c>
      <c r="M15" s="32"/>
      <c r="N15" s="34">
        <f>ROUND(N12*(1+SUM(N13:N14)),2)</f>
        <v>27.67</v>
      </c>
      <c r="O15" s="32"/>
      <c r="P15" s="35">
        <f>ROUND(P12*(1+SUM(P13:P14)),2)</f>
        <v>23.3</v>
      </c>
      <c r="Q15" s="32"/>
      <c r="R15" s="34">
        <f>ROUND(R12*(1+SUM(R13:R14)),2)</f>
        <v>23.3</v>
      </c>
      <c r="S15" s="32"/>
      <c r="T15" s="34">
        <f>ROUND(T12*(1+SUM(T13:T14)),2)</f>
        <v>24.39</v>
      </c>
      <c r="U15" s="32"/>
      <c r="V15" s="35">
        <f>ROUND(V12*(1+SUM(V13:V14)),2)</f>
        <v>24.39</v>
      </c>
      <c r="W15" s="32"/>
      <c r="X15" s="34">
        <f>ROUND(X12*(1+SUM(X13:X14)),2)</f>
        <v>24.39</v>
      </c>
      <c r="Y15" s="32"/>
      <c r="Z15" s="34">
        <f>ROUND(Z12*(1+SUM(Z13:Z14)),2)</f>
        <v>24.39</v>
      </c>
      <c r="AA15" s="32"/>
      <c r="AB15" s="35">
        <f>ROUND(AB12*(1+SUM(AB13:AB14)),2)</f>
        <v>24.39</v>
      </c>
      <c r="AC15" s="32"/>
      <c r="AD15" s="34">
        <f>ROUND(AD12*(1+SUM(AD13:AD14)),2)</f>
        <v>24.39</v>
      </c>
      <c r="AE15" s="32"/>
      <c r="AF15" s="34">
        <f>ROUND(AF12*(1+SUM(AF13:AF14)),2)</f>
        <v>24.39</v>
      </c>
      <c r="AG15" s="32"/>
      <c r="AH15" s="35">
        <f>ROUND(AH12*(1+SUM(AH13:AH14)),2)</f>
        <v>24.39</v>
      </c>
      <c r="AI15" s="32"/>
      <c r="AJ15" s="34">
        <f>ROUND(AJ12*(1+SUM(AJ13:AJ14)),2)</f>
        <v>24.39</v>
      </c>
      <c r="AK15" s="32"/>
      <c r="AL15" s="34">
        <f>ROUND(AL12*(1+SUM(AL13:AL14)),2)</f>
        <v>23.3</v>
      </c>
      <c r="AM15" s="32"/>
      <c r="AN15" s="35">
        <f>ROUND(AN12*(1+SUM(AN13:AN14)),2)</f>
        <v>27.67</v>
      </c>
      <c r="AO15" s="32"/>
      <c r="AP15" s="34">
        <f>ROUND(AP12*(1+SUM(AP13:AP14)),2)</f>
        <v>24.39</v>
      </c>
      <c r="AQ15" s="32"/>
      <c r="AR15" s="34">
        <f>ROUND(AR12*(1+SUM(AR13:AR14)),2)</f>
        <v>24.39</v>
      </c>
      <c r="AS15" s="32"/>
      <c r="AT15" s="35">
        <f>ROUND(AT12*(1+SUM(AT13:AT14)),2)</f>
        <v>23.3</v>
      </c>
      <c r="AV15" s="107"/>
    </row>
    <row r="16" spans="1:48" ht="3.95" customHeight="1" x14ac:dyDescent="0.2">
      <c r="A16" s="161"/>
      <c r="B16" s="119"/>
      <c r="C16" s="33"/>
      <c r="D16" s="34"/>
      <c r="E16" s="32"/>
      <c r="F16" s="34"/>
      <c r="G16" s="32"/>
      <c r="H16" s="34"/>
      <c r="I16" s="32"/>
      <c r="J16" s="35"/>
      <c r="K16" s="32"/>
      <c r="L16" s="34"/>
      <c r="M16" s="32"/>
      <c r="N16" s="34"/>
      <c r="O16" s="32"/>
      <c r="P16" s="35"/>
      <c r="Q16" s="32"/>
      <c r="R16" s="34"/>
      <c r="S16" s="32"/>
      <c r="T16" s="34"/>
      <c r="U16" s="32"/>
      <c r="V16" s="35"/>
      <c r="W16" s="32"/>
      <c r="X16" s="34"/>
      <c r="Y16" s="32"/>
      <c r="Z16" s="34"/>
      <c r="AA16" s="32"/>
      <c r="AB16" s="35"/>
      <c r="AC16" s="32"/>
      <c r="AD16" s="34"/>
      <c r="AE16" s="32"/>
      <c r="AF16" s="34"/>
      <c r="AG16" s="32"/>
      <c r="AH16" s="35"/>
      <c r="AI16" s="32"/>
      <c r="AJ16" s="34"/>
      <c r="AK16" s="32"/>
      <c r="AL16" s="34"/>
      <c r="AM16" s="32"/>
      <c r="AN16" s="35"/>
      <c r="AO16" s="32"/>
      <c r="AP16" s="34"/>
      <c r="AQ16" s="32"/>
      <c r="AR16" s="34"/>
      <c r="AS16" s="32"/>
      <c r="AT16" s="35"/>
      <c r="AV16" s="107"/>
    </row>
    <row r="17" spans="1:48" x14ac:dyDescent="0.2">
      <c r="A17" s="161"/>
      <c r="B17" s="120" t="s">
        <v>34</v>
      </c>
      <c r="C17" s="33"/>
      <c r="D17" s="34"/>
      <c r="E17" s="32"/>
      <c r="F17" s="34"/>
      <c r="G17" s="32"/>
      <c r="H17" s="34"/>
      <c r="I17" s="32"/>
      <c r="J17" s="35"/>
      <c r="K17" s="32"/>
      <c r="L17" s="34"/>
      <c r="M17" s="32"/>
      <c r="N17" s="34"/>
      <c r="O17" s="32"/>
      <c r="P17" s="35"/>
      <c r="Q17" s="32"/>
      <c r="R17" s="34"/>
      <c r="S17" s="32"/>
      <c r="T17" s="34"/>
      <c r="U17" s="32"/>
      <c r="V17" s="35"/>
      <c r="W17" s="32"/>
      <c r="X17" s="34"/>
      <c r="Y17" s="32"/>
      <c r="Z17" s="34"/>
      <c r="AA17" s="32"/>
      <c r="AB17" s="35"/>
      <c r="AC17" s="32"/>
      <c r="AD17" s="34"/>
      <c r="AE17" s="32"/>
      <c r="AF17" s="34"/>
      <c r="AG17" s="32"/>
      <c r="AH17" s="35"/>
      <c r="AI17" s="32"/>
      <c r="AJ17" s="34"/>
      <c r="AK17" s="32"/>
      <c r="AL17" s="34"/>
      <c r="AM17" s="32"/>
      <c r="AN17" s="35"/>
      <c r="AO17" s="32"/>
      <c r="AP17" s="34"/>
      <c r="AQ17" s="32"/>
      <c r="AR17" s="34"/>
      <c r="AS17" s="32"/>
      <c r="AT17" s="35"/>
      <c r="AV17" s="107"/>
    </row>
    <row r="18" spans="1:48" x14ac:dyDescent="0.2">
      <c r="A18" s="161"/>
      <c r="B18" s="116" t="s">
        <v>35</v>
      </c>
      <c r="C18" s="16"/>
      <c r="D18" s="28">
        <f>ROUND(SUM(D12:D12)*150%,2)</f>
        <v>29.34</v>
      </c>
      <c r="E18" s="17"/>
      <c r="F18" s="28">
        <f>ROUND(SUM(F12:F12)*150%,2)</f>
        <v>27.87</v>
      </c>
      <c r="G18" s="17"/>
      <c r="H18" s="28">
        <f>ROUND(SUM(H12:H12)*150%,2)</f>
        <v>27.87</v>
      </c>
      <c r="I18" s="17"/>
      <c r="J18" s="29">
        <f>ROUND(SUM(J12:J12)*150%,2)</f>
        <v>33.75</v>
      </c>
      <c r="K18" s="17"/>
      <c r="L18" s="28">
        <f>ROUND(SUM(L12:L12)*150%,2)</f>
        <v>27.87</v>
      </c>
      <c r="M18" s="17"/>
      <c r="N18" s="28">
        <f>ROUND(SUM(N12:N12)*150%,2)</f>
        <v>33.75</v>
      </c>
      <c r="O18" s="17"/>
      <c r="P18" s="29">
        <f>ROUND(SUM(P12:P12)*150%,2)</f>
        <v>27.87</v>
      </c>
      <c r="Q18" s="17"/>
      <c r="R18" s="28">
        <f>ROUND(SUM(R12:R12)*150%,2)</f>
        <v>27.87</v>
      </c>
      <c r="S18" s="17"/>
      <c r="T18" s="28">
        <f>ROUND(SUM(T12:T12)*150%,2)</f>
        <v>29.34</v>
      </c>
      <c r="U18" s="17"/>
      <c r="V18" s="29">
        <f>ROUND(SUM(V12:V12)*150%,2)</f>
        <v>29.34</v>
      </c>
      <c r="W18" s="17"/>
      <c r="X18" s="28">
        <f>ROUND(SUM(X12:X12)*150%,2)</f>
        <v>29.34</v>
      </c>
      <c r="Y18" s="17"/>
      <c r="Z18" s="28">
        <f>ROUND(SUM(Z12:Z12)*150%,2)</f>
        <v>29.34</v>
      </c>
      <c r="AA18" s="17"/>
      <c r="AB18" s="29">
        <f>ROUND(SUM(AB12:AB12)*150%,2)</f>
        <v>29.34</v>
      </c>
      <c r="AC18" s="17"/>
      <c r="AD18" s="28">
        <f>ROUND(SUM(AD12:AD12)*150%,2)</f>
        <v>29.34</v>
      </c>
      <c r="AE18" s="17"/>
      <c r="AF18" s="28">
        <f>ROUND(SUM(AF12:AF12)*150%,2)</f>
        <v>29.34</v>
      </c>
      <c r="AG18" s="17"/>
      <c r="AH18" s="29">
        <f>ROUND(SUM(AH12:AH12)*150%,2)</f>
        <v>29.34</v>
      </c>
      <c r="AI18" s="17"/>
      <c r="AJ18" s="28">
        <f>ROUND(SUM(AJ12:AJ12)*150%,2)</f>
        <v>29.34</v>
      </c>
      <c r="AK18" s="17"/>
      <c r="AL18" s="28">
        <f>ROUND(SUM(AL12:AL12)*150%,2)</f>
        <v>27.87</v>
      </c>
      <c r="AM18" s="17"/>
      <c r="AN18" s="29">
        <f>ROUND(SUM(AN12:AN12)*150%,2)</f>
        <v>33.75</v>
      </c>
      <c r="AO18" s="17"/>
      <c r="AP18" s="28">
        <f>ROUND(SUM(AP12:AP12)*150%,2)</f>
        <v>29.34</v>
      </c>
      <c r="AQ18" s="17"/>
      <c r="AR18" s="28">
        <f>ROUND(SUM(AR12:AR12)*150%,2)</f>
        <v>29.34</v>
      </c>
      <c r="AS18" s="17"/>
      <c r="AT18" s="29">
        <f>ROUND(SUM(AT12:AT12)*150%,2)</f>
        <v>27.87</v>
      </c>
      <c r="AV18" s="107"/>
    </row>
    <row r="19" spans="1:48" x14ac:dyDescent="0.2">
      <c r="A19" s="161"/>
      <c r="B19" s="113" t="s">
        <v>36</v>
      </c>
      <c r="C19" s="16"/>
      <c r="D19" s="30">
        <v>7.6499999999999999E-2</v>
      </c>
      <c r="E19" s="16"/>
      <c r="F19" s="30">
        <v>7.6499999999999999E-2</v>
      </c>
      <c r="G19" s="16"/>
      <c r="H19" s="30">
        <v>7.6499999999999999E-2</v>
      </c>
      <c r="I19" s="16"/>
      <c r="J19" s="31">
        <v>7.6499999999999999E-2</v>
      </c>
      <c r="K19" s="16"/>
      <c r="L19" s="30">
        <v>7.6499999999999999E-2</v>
      </c>
      <c r="M19" s="16"/>
      <c r="N19" s="30">
        <v>7.6499999999999999E-2</v>
      </c>
      <c r="O19" s="16"/>
      <c r="P19" s="31">
        <v>7.6499999999999999E-2</v>
      </c>
      <c r="Q19" s="16"/>
      <c r="R19" s="30">
        <v>7.6499999999999999E-2</v>
      </c>
      <c r="S19" s="16"/>
      <c r="T19" s="30">
        <v>7.6499999999999999E-2</v>
      </c>
      <c r="U19" s="16"/>
      <c r="V19" s="31">
        <v>7.6499999999999999E-2</v>
      </c>
      <c r="W19" s="16"/>
      <c r="X19" s="30">
        <v>7.6499999999999999E-2</v>
      </c>
      <c r="Y19" s="16"/>
      <c r="Z19" s="30">
        <v>7.6499999999999999E-2</v>
      </c>
      <c r="AA19" s="16"/>
      <c r="AB19" s="31">
        <v>7.6499999999999999E-2</v>
      </c>
      <c r="AC19" s="16"/>
      <c r="AD19" s="30">
        <v>7.6499999999999999E-2</v>
      </c>
      <c r="AE19" s="16"/>
      <c r="AF19" s="30">
        <v>7.6499999999999999E-2</v>
      </c>
      <c r="AG19" s="16"/>
      <c r="AH19" s="31">
        <v>7.6499999999999999E-2</v>
      </c>
      <c r="AI19" s="16"/>
      <c r="AJ19" s="30">
        <v>7.6499999999999999E-2</v>
      </c>
      <c r="AK19" s="16"/>
      <c r="AL19" s="30">
        <v>7.6499999999999999E-2</v>
      </c>
      <c r="AM19" s="16"/>
      <c r="AN19" s="31">
        <v>7.6499999999999999E-2</v>
      </c>
      <c r="AO19" s="16"/>
      <c r="AP19" s="30">
        <v>7.6499999999999999E-2</v>
      </c>
      <c r="AQ19" s="16"/>
      <c r="AR19" s="30">
        <v>7.6499999999999999E-2</v>
      </c>
      <c r="AS19" s="16"/>
      <c r="AT19" s="31">
        <v>7.6499999999999999E-2</v>
      </c>
      <c r="AV19" s="107"/>
    </row>
    <row r="20" spans="1:48" x14ac:dyDescent="0.2">
      <c r="A20" s="161"/>
      <c r="B20" s="113" t="s">
        <v>32</v>
      </c>
      <c r="C20" s="32"/>
      <c r="D20" s="30">
        <v>3.6499999999999998E-2</v>
      </c>
      <c r="E20" s="16"/>
      <c r="F20" s="30">
        <f>+$D20</f>
        <v>3.6499999999999998E-2</v>
      </c>
      <c r="G20" s="16"/>
      <c r="H20" s="30">
        <f>+$D20</f>
        <v>3.6499999999999998E-2</v>
      </c>
      <c r="I20" s="16"/>
      <c r="J20" s="31">
        <f>+$D20</f>
        <v>3.6499999999999998E-2</v>
      </c>
      <c r="K20" s="16"/>
      <c r="L20" s="30">
        <f>+$D20</f>
        <v>3.6499999999999998E-2</v>
      </c>
      <c r="M20" s="16"/>
      <c r="N20" s="30">
        <f>+$D20</f>
        <v>3.6499999999999998E-2</v>
      </c>
      <c r="O20" s="16"/>
      <c r="P20" s="31">
        <f>+$D20</f>
        <v>3.6499999999999998E-2</v>
      </c>
      <c r="Q20" s="16"/>
      <c r="R20" s="30">
        <f>+$D20</f>
        <v>3.6499999999999998E-2</v>
      </c>
      <c r="S20" s="16"/>
      <c r="T20" s="30">
        <f>+$D20</f>
        <v>3.6499999999999998E-2</v>
      </c>
      <c r="U20" s="16"/>
      <c r="V20" s="31">
        <f>+$D20</f>
        <v>3.6499999999999998E-2</v>
      </c>
      <c r="W20" s="16"/>
      <c r="X20" s="30">
        <f>+$D20</f>
        <v>3.6499999999999998E-2</v>
      </c>
      <c r="Y20" s="16"/>
      <c r="Z20" s="30">
        <f>+$D20</f>
        <v>3.6499999999999998E-2</v>
      </c>
      <c r="AA20" s="16"/>
      <c r="AB20" s="31">
        <f>+$D20</f>
        <v>3.6499999999999998E-2</v>
      </c>
      <c r="AC20" s="16"/>
      <c r="AD20" s="30">
        <f>+$D20</f>
        <v>3.6499999999999998E-2</v>
      </c>
      <c r="AE20" s="16"/>
      <c r="AF20" s="30">
        <f>+$D20</f>
        <v>3.6499999999999998E-2</v>
      </c>
      <c r="AG20" s="16"/>
      <c r="AH20" s="31">
        <f>+$D20</f>
        <v>3.6499999999999998E-2</v>
      </c>
      <c r="AI20" s="16"/>
      <c r="AJ20" s="30">
        <f>+$D20</f>
        <v>3.6499999999999998E-2</v>
      </c>
      <c r="AK20" s="16"/>
      <c r="AL20" s="30">
        <f>+$D20</f>
        <v>3.6499999999999998E-2</v>
      </c>
      <c r="AM20" s="16"/>
      <c r="AN20" s="31">
        <f>+$D20</f>
        <v>3.6499999999999998E-2</v>
      </c>
      <c r="AO20" s="16"/>
      <c r="AP20" s="30">
        <f>+$D20</f>
        <v>3.6499999999999998E-2</v>
      </c>
      <c r="AQ20" s="16"/>
      <c r="AR20" s="30">
        <f>+$D20</f>
        <v>3.6499999999999998E-2</v>
      </c>
      <c r="AS20" s="16"/>
      <c r="AT20" s="31">
        <f>+$D20</f>
        <v>3.6499999999999998E-2</v>
      </c>
      <c r="AV20" s="107"/>
    </row>
    <row r="21" spans="1:48" x14ac:dyDescent="0.2">
      <c r="A21" s="161"/>
      <c r="B21" s="119" t="s">
        <v>33</v>
      </c>
      <c r="C21" s="33"/>
      <c r="D21" s="34">
        <f>ROUND(D18*(1+SUM(D19:D20)),2)</f>
        <v>32.659999999999997</v>
      </c>
      <c r="E21" s="32"/>
      <c r="F21" s="34">
        <f>ROUND(F18*(1+SUM(F19:F20)),2)</f>
        <v>31.02</v>
      </c>
      <c r="G21" s="32"/>
      <c r="H21" s="34">
        <f>ROUND(H18*(1+SUM(H19:H20)),2)</f>
        <v>31.02</v>
      </c>
      <c r="I21" s="32"/>
      <c r="J21" s="35">
        <f>ROUND(J18*(1+SUM(J19:J20)),2)</f>
        <v>37.56</v>
      </c>
      <c r="K21" s="32"/>
      <c r="L21" s="34">
        <f>ROUND(L18*(1+SUM(L19:L20)),2)</f>
        <v>31.02</v>
      </c>
      <c r="M21" s="32"/>
      <c r="N21" s="34">
        <f>ROUND(N18*(1+SUM(N19:N20)),2)</f>
        <v>37.56</v>
      </c>
      <c r="O21" s="32"/>
      <c r="P21" s="35">
        <f>ROUND(P18*(1+SUM(P19:P20)),2)</f>
        <v>31.02</v>
      </c>
      <c r="Q21" s="32"/>
      <c r="R21" s="34">
        <f>ROUND(R18*(1+SUM(R19:R20)),2)</f>
        <v>31.02</v>
      </c>
      <c r="S21" s="32"/>
      <c r="T21" s="34">
        <f>ROUND(T18*(1+SUM(T19:T20)),2)</f>
        <v>32.659999999999997</v>
      </c>
      <c r="U21" s="32"/>
      <c r="V21" s="35">
        <f>ROUND(V18*(1+SUM(V19:V20)),2)</f>
        <v>32.659999999999997</v>
      </c>
      <c r="W21" s="32"/>
      <c r="X21" s="34">
        <f>ROUND(X18*(1+SUM(X19:X20)),2)</f>
        <v>32.659999999999997</v>
      </c>
      <c r="Y21" s="32"/>
      <c r="Z21" s="34">
        <f>ROUND(Z18*(1+SUM(Z19:Z20)),2)</f>
        <v>32.659999999999997</v>
      </c>
      <c r="AA21" s="32"/>
      <c r="AB21" s="35">
        <f>ROUND(AB18*(1+SUM(AB19:AB20)),2)</f>
        <v>32.659999999999997</v>
      </c>
      <c r="AC21" s="32"/>
      <c r="AD21" s="34">
        <f>ROUND(AD18*(1+SUM(AD19:AD20)),2)</f>
        <v>32.659999999999997</v>
      </c>
      <c r="AE21" s="32"/>
      <c r="AF21" s="34">
        <f>ROUND(AF18*(1+SUM(AF19:AF20)),2)</f>
        <v>32.659999999999997</v>
      </c>
      <c r="AG21" s="32"/>
      <c r="AH21" s="35">
        <f>ROUND(AH18*(1+SUM(AH19:AH20)),2)</f>
        <v>32.659999999999997</v>
      </c>
      <c r="AI21" s="32"/>
      <c r="AJ21" s="34">
        <f>ROUND(AJ18*(1+SUM(AJ19:AJ20)),2)</f>
        <v>32.659999999999997</v>
      </c>
      <c r="AK21" s="32"/>
      <c r="AL21" s="34">
        <f>ROUND(AL18*(1+SUM(AL19:AL20)),2)</f>
        <v>31.02</v>
      </c>
      <c r="AM21" s="32"/>
      <c r="AN21" s="35">
        <f>ROUND(AN18*(1+SUM(AN19:AN20)),2)</f>
        <v>37.56</v>
      </c>
      <c r="AO21" s="32"/>
      <c r="AP21" s="34">
        <f>ROUND(AP18*(1+SUM(AP19:AP20)),2)</f>
        <v>32.659999999999997</v>
      </c>
      <c r="AQ21" s="32"/>
      <c r="AR21" s="34">
        <f>ROUND(AR18*(1+SUM(AR19:AR20)),2)</f>
        <v>32.659999999999997</v>
      </c>
      <c r="AS21" s="32"/>
      <c r="AT21" s="35">
        <f>ROUND(AT18*(1+SUM(AT19:AT20)),2)</f>
        <v>31.02</v>
      </c>
      <c r="AV21" s="107"/>
    </row>
    <row r="22" spans="1:48" ht="3.95" customHeight="1" x14ac:dyDescent="0.2">
      <c r="A22" s="161"/>
      <c r="B22" s="119"/>
      <c r="C22" s="33"/>
      <c r="D22" s="34"/>
      <c r="E22" s="32"/>
      <c r="F22" s="34"/>
      <c r="G22" s="32"/>
      <c r="H22" s="34"/>
      <c r="I22" s="32"/>
      <c r="J22" s="35"/>
      <c r="K22" s="32"/>
      <c r="L22" s="34"/>
      <c r="M22" s="32"/>
      <c r="N22" s="34"/>
      <c r="O22" s="32"/>
      <c r="P22" s="35"/>
      <c r="Q22" s="32"/>
      <c r="R22" s="34"/>
      <c r="S22" s="32"/>
      <c r="T22" s="34"/>
      <c r="U22" s="32"/>
      <c r="V22" s="35"/>
      <c r="W22" s="32"/>
      <c r="X22" s="34"/>
      <c r="Y22" s="32"/>
      <c r="Z22" s="34"/>
      <c r="AA22" s="32"/>
      <c r="AB22" s="35"/>
      <c r="AC22" s="32"/>
      <c r="AD22" s="34"/>
      <c r="AE22" s="32"/>
      <c r="AF22" s="34"/>
      <c r="AG22" s="32"/>
      <c r="AH22" s="35"/>
      <c r="AI22" s="32"/>
      <c r="AJ22" s="34"/>
      <c r="AK22" s="32"/>
      <c r="AL22" s="34"/>
      <c r="AM22" s="32"/>
      <c r="AN22" s="35"/>
      <c r="AO22" s="32"/>
      <c r="AP22" s="34"/>
      <c r="AQ22" s="32"/>
      <c r="AR22" s="34"/>
      <c r="AS22" s="32"/>
      <c r="AT22" s="35"/>
      <c r="AV22" s="107"/>
    </row>
    <row r="23" spans="1:48" x14ac:dyDescent="0.2">
      <c r="A23" s="161"/>
      <c r="B23" s="113" t="s">
        <v>37</v>
      </c>
      <c r="C23" s="32"/>
      <c r="D23" s="30">
        <v>0.05</v>
      </c>
      <c r="E23" s="16"/>
      <c r="F23" s="30">
        <f>+$D23</f>
        <v>0.05</v>
      </c>
      <c r="G23" s="16"/>
      <c r="H23" s="30">
        <f>+$D23</f>
        <v>0.05</v>
      </c>
      <c r="I23" s="16"/>
      <c r="J23" s="31">
        <f>+$D23</f>
        <v>0.05</v>
      </c>
      <c r="K23" s="16"/>
      <c r="L23" s="30">
        <f>+$D23</f>
        <v>0.05</v>
      </c>
      <c r="M23" s="16"/>
      <c r="N23" s="30">
        <f>+$D23</f>
        <v>0.05</v>
      </c>
      <c r="O23" s="16"/>
      <c r="P23" s="31">
        <f>+$D23</f>
        <v>0.05</v>
      </c>
      <c r="Q23" s="16"/>
      <c r="R23" s="30">
        <f>+$D23</f>
        <v>0.05</v>
      </c>
      <c r="S23" s="16"/>
      <c r="T23" s="30">
        <f>+$D23</f>
        <v>0.05</v>
      </c>
      <c r="U23" s="16"/>
      <c r="V23" s="31">
        <f>+$D23</f>
        <v>0.05</v>
      </c>
      <c r="W23" s="16"/>
      <c r="X23" s="30">
        <f>+$D23</f>
        <v>0.05</v>
      </c>
      <c r="Y23" s="16"/>
      <c r="Z23" s="30">
        <f>+$D23</f>
        <v>0.05</v>
      </c>
      <c r="AA23" s="16"/>
      <c r="AB23" s="31">
        <f>+$D23</f>
        <v>0.05</v>
      </c>
      <c r="AC23" s="16"/>
      <c r="AD23" s="30">
        <f>+$D23</f>
        <v>0.05</v>
      </c>
      <c r="AE23" s="16"/>
      <c r="AF23" s="30">
        <f>+$D23</f>
        <v>0.05</v>
      </c>
      <c r="AG23" s="16"/>
      <c r="AH23" s="31">
        <f>+$D23</f>
        <v>0.05</v>
      </c>
      <c r="AI23" s="16"/>
      <c r="AJ23" s="30">
        <f>+$D23</f>
        <v>0.05</v>
      </c>
      <c r="AK23" s="16"/>
      <c r="AL23" s="30">
        <f>+$D23</f>
        <v>0.05</v>
      </c>
      <c r="AM23" s="16"/>
      <c r="AN23" s="31">
        <f>+$D23</f>
        <v>0.05</v>
      </c>
      <c r="AO23" s="16"/>
      <c r="AP23" s="30">
        <f>+$D23</f>
        <v>0.05</v>
      </c>
      <c r="AQ23" s="16"/>
      <c r="AR23" s="30">
        <f>+$D23</f>
        <v>0.05</v>
      </c>
      <c r="AS23" s="16"/>
      <c r="AT23" s="31">
        <f>+$D23</f>
        <v>0.05</v>
      </c>
      <c r="AV23" s="107"/>
    </row>
    <row r="24" spans="1:48" x14ac:dyDescent="0.2">
      <c r="A24" s="161"/>
      <c r="B24" s="119" t="s">
        <v>38</v>
      </c>
      <c r="C24" s="33"/>
      <c r="D24" s="34">
        <f>ROUND(SUM(D15*(1-D23),D21*D23),2)</f>
        <v>24.8</v>
      </c>
      <c r="E24" s="32"/>
      <c r="F24" s="34">
        <f>ROUND(SUM(F15*(1-F23),F21*F23),2)</f>
        <v>23.69</v>
      </c>
      <c r="G24" s="32"/>
      <c r="H24" s="34">
        <f>ROUND(SUM(H15*(1-H23),H21*H23),2)</f>
        <v>23.69</v>
      </c>
      <c r="I24" s="32"/>
      <c r="J24" s="35">
        <f>ROUND(SUM(J15*(1-J23),J21*J23),2)</f>
        <v>28.16</v>
      </c>
      <c r="K24" s="32"/>
      <c r="L24" s="34">
        <f>ROUND(SUM(L15*(1-L23),L21*L23),2)</f>
        <v>23.69</v>
      </c>
      <c r="M24" s="32"/>
      <c r="N24" s="34">
        <f>ROUND(SUM(N15*(1-N23),N21*N23),2)</f>
        <v>28.16</v>
      </c>
      <c r="O24" s="32"/>
      <c r="P24" s="35">
        <f>ROUND(SUM(P15*(1-P23),P21*P23),2)</f>
        <v>23.69</v>
      </c>
      <c r="Q24" s="32"/>
      <c r="R24" s="34">
        <f>ROUND(SUM(R15*(1-R23),R21*R23),2)</f>
        <v>23.69</v>
      </c>
      <c r="S24" s="32"/>
      <c r="T24" s="34">
        <f>ROUND(SUM(T15*(1-T23),T21*T23),2)</f>
        <v>24.8</v>
      </c>
      <c r="U24" s="32"/>
      <c r="V24" s="35">
        <f>ROUND(SUM(V15*(1-V23),V21*V23),2)</f>
        <v>24.8</v>
      </c>
      <c r="W24" s="32"/>
      <c r="X24" s="34">
        <f>ROUND(SUM(X15*(1-X23),X21*X23),2)</f>
        <v>24.8</v>
      </c>
      <c r="Y24" s="32"/>
      <c r="Z24" s="34">
        <f>ROUND(SUM(Z15*(1-Z23),Z21*Z23),2)</f>
        <v>24.8</v>
      </c>
      <c r="AA24" s="32"/>
      <c r="AB24" s="35">
        <f>ROUND(SUM(AB15*(1-AB23),AB21*AB23),2)</f>
        <v>24.8</v>
      </c>
      <c r="AC24" s="32"/>
      <c r="AD24" s="34">
        <f>ROUND(SUM(AD15*(1-AD23),AD21*AD23),2)</f>
        <v>24.8</v>
      </c>
      <c r="AE24" s="32"/>
      <c r="AF24" s="34">
        <f>ROUND(SUM(AF15*(1-AF23),AF21*AF23),2)</f>
        <v>24.8</v>
      </c>
      <c r="AG24" s="32"/>
      <c r="AH24" s="35">
        <f>ROUND(SUM(AH15*(1-AH23),AH21*AH23),2)</f>
        <v>24.8</v>
      </c>
      <c r="AI24" s="32"/>
      <c r="AJ24" s="34">
        <f>ROUND(SUM(AJ15*(1-AJ23),AJ21*AJ23),2)</f>
        <v>24.8</v>
      </c>
      <c r="AK24" s="32"/>
      <c r="AL24" s="34">
        <f>ROUND(SUM(AL15*(1-AL23),AL21*AL23),2)</f>
        <v>23.69</v>
      </c>
      <c r="AM24" s="32"/>
      <c r="AN24" s="35">
        <f>ROUND(SUM(AN15*(1-AN23),AN21*AN23),2)</f>
        <v>28.16</v>
      </c>
      <c r="AO24" s="32"/>
      <c r="AP24" s="34">
        <f>ROUND(SUM(AP15*(1-AP23),AP21*AP23),2)</f>
        <v>24.8</v>
      </c>
      <c r="AQ24" s="32"/>
      <c r="AR24" s="34">
        <f>ROUND(SUM(AR15*(1-AR23),AR21*AR23),2)</f>
        <v>24.8</v>
      </c>
      <c r="AS24" s="32"/>
      <c r="AT24" s="35">
        <f>ROUND(SUM(AT15*(1-AT23),AT21*AT23),2)</f>
        <v>23.69</v>
      </c>
      <c r="AV24" s="107"/>
    </row>
    <row r="25" spans="1:48" ht="3.95" customHeight="1" x14ac:dyDescent="0.2">
      <c r="A25" s="161"/>
      <c r="B25" s="119"/>
      <c r="C25" s="33"/>
      <c r="E25" s="33"/>
      <c r="G25" s="33"/>
      <c r="I25" s="33"/>
      <c r="J25" s="36"/>
      <c r="K25" s="33"/>
      <c r="M25" s="33"/>
      <c r="O25" s="33"/>
      <c r="P25" s="36"/>
      <c r="Q25" s="33"/>
      <c r="S25" s="33"/>
      <c r="U25" s="33"/>
      <c r="V25" s="36"/>
      <c r="W25" s="33"/>
      <c r="Y25" s="33"/>
      <c r="AA25" s="33"/>
      <c r="AB25" s="36"/>
      <c r="AC25" s="33"/>
      <c r="AE25" s="33"/>
      <c r="AG25" s="33"/>
      <c r="AH25" s="36"/>
      <c r="AI25" s="33"/>
      <c r="AK25" s="33"/>
      <c r="AM25" s="33"/>
      <c r="AN25" s="36"/>
      <c r="AO25" s="33"/>
      <c r="AQ25" s="33"/>
      <c r="AS25" s="33"/>
      <c r="AT25" s="36"/>
      <c r="AV25" s="111"/>
    </row>
    <row r="26" spans="1:48" ht="12.75" customHeight="1" x14ac:dyDescent="0.2">
      <c r="A26" s="161"/>
      <c r="B26" s="118" t="s">
        <v>39</v>
      </c>
      <c r="C26" s="33"/>
      <c r="E26" s="33"/>
      <c r="G26" s="33"/>
      <c r="I26" s="33"/>
      <c r="J26" s="36"/>
      <c r="K26" s="33"/>
      <c r="M26" s="33"/>
      <c r="O26" s="33"/>
      <c r="P26" s="36"/>
      <c r="Q26" s="33"/>
      <c r="S26" s="33"/>
      <c r="U26" s="33"/>
      <c r="V26" s="36"/>
      <c r="W26" s="33"/>
      <c r="Y26" s="33"/>
      <c r="AA26" s="33"/>
      <c r="AB26" s="36"/>
      <c r="AC26" s="33"/>
      <c r="AE26" s="33"/>
      <c r="AG26" s="33"/>
      <c r="AH26" s="36"/>
      <c r="AI26" s="33"/>
      <c r="AK26" s="33"/>
      <c r="AM26" s="33"/>
      <c r="AN26" s="36"/>
      <c r="AO26" s="33"/>
      <c r="AQ26" s="33"/>
      <c r="AS26" s="33"/>
      <c r="AT26" s="36"/>
      <c r="AV26" s="111"/>
    </row>
    <row r="27" spans="1:48" ht="12.75" customHeight="1" x14ac:dyDescent="0.2">
      <c r="A27" s="161"/>
      <c r="B27" s="119" t="s">
        <v>40</v>
      </c>
      <c r="C27" s="121"/>
      <c r="D27" s="38">
        <v>36.35</v>
      </c>
      <c r="E27" s="32"/>
      <c r="F27" s="38">
        <f>+$D27</f>
        <v>36.35</v>
      </c>
      <c r="G27" s="32"/>
      <c r="H27" s="38">
        <f>+$D27</f>
        <v>36.35</v>
      </c>
      <c r="I27" s="32"/>
      <c r="J27" s="39">
        <f>+$D27</f>
        <v>36.35</v>
      </c>
      <c r="K27" s="32"/>
      <c r="L27" s="38">
        <f>+$D27</f>
        <v>36.35</v>
      </c>
      <c r="M27" s="32"/>
      <c r="N27" s="38">
        <f>+$D27</f>
        <v>36.35</v>
      </c>
      <c r="O27" s="32"/>
      <c r="P27" s="39">
        <f>+$D27</f>
        <v>36.35</v>
      </c>
      <c r="Q27" s="32"/>
      <c r="R27" s="38">
        <f>+$D27</f>
        <v>36.35</v>
      </c>
      <c r="S27" s="32"/>
      <c r="T27" s="38">
        <f>+$D27</f>
        <v>36.35</v>
      </c>
      <c r="U27" s="32"/>
      <c r="V27" s="39">
        <f>+$D27</f>
        <v>36.35</v>
      </c>
      <c r="W27" s="32"/>
      <c r="X27" s="38">
        <f>+$D27</f>
        <v>36.35</v>
      </c>
      <c r="Y27" s="32"/>
      <c r="Z27" s="38">
        <f>+$D27</f>
        <v>36.35</v>
      </c>
      <c r="AA27" s="32"/>
      <c r="AB27" s="39">
        <f>+$D27</f>
        <v>36.35</v>
      </c>
      <c r="AC27" s="32"/>
      <c r="AD27" s="38">
        <f>+$D27</f>
        <v>36.35</v>
      </c>
      <c r="AE27" s="32"/>
      <c r="AF27" s="38">
        <f>+$D27</f>
        <v>36.35</v>
      </c>
      <c r="AG27" s="32"/>
      <c r="AH27" s="39">
        <f>+$D27</f>
        <v>36.35</v>
      </c>
      <c r="AI27" s="32"/>
      <c r="AJ27" s="38">
        <f>+$D27</f>
        <v>36.35</v>
      </c>
      <c r="AK27" s="32"/>
      <c r="AL27" s="38">
        <f>+$D27</f>
        <v>36.35</v>
      </c>
      <c r="AM27" s="32"/>
      <c r="AN27" s="39">
        <f>+$D27</f>
        <v>36.35</v>
      </c>
      <c r="AO27" s="32"/>
      <c r="AP27" s="38">
        <f>+$D27</f>
        <v>36.35</v>
      </c>
      <c r="AQ27" s="32"/>
      <c r="AR27" s="38">
        <f>+$D27</f>
        <v>36.35</v>
      </c>
      <c r="AS27" s="32"/>
      <c r="AT27" s="39">
        <f>+$D27</f>
        <v>36.35</v>
      </c>
      <c r="AV27" s="107"/>
    </row>
    <row r="28" spans="1:48" ht="12.75" customHeight="1" x14ac:dyDescent="0.2">
      <c r="A28" s="161"/>
      <c r="B28" s="113" t="s">
        <v>41</v>
      </c>
      <c r="C28" s="121"/>
      <c r="D28" s="40">
        <v>0.9</v>
      </c>
      <c r="E28" s="37"/>
      <c r="F28" s="40">
        <v>0.9</v>
      </c>
      <c r="G28" s="37"/>
      <c r="H28" s="40">
        <v>0.9</v>
      </c>
      <c r="I28" s="37"/>
      <c r="J28" s="41">
        <v>0.9</v>
      </c>
      <c r="K28" s="37"/>
      <c r="L28" s="40">
        <v>0.9</v>
      </c>
      <c r="M28" s="37"/>
      <c r="N28" s="40">
        <v>0.9</v>
      </c>
      <c r="O28" s="37"/>
      <c r="P28" s="41">
        <v>0.9</v>
      </c>
      <c r="Q28" s="37"/>
      <c r="R28" s="40">
        <v>0.9</v>
      </c>
      <c r="S28" s="37"/>
      <c r="T28" s="40">
        <v>0.9</v>
      </c>
      <c r="U28" s="37"/>
      <c r="V28" s="41">
        <v>0.9</v>
      </c>
      <c r="W28" s="37"/>
      <c r="X28" s="40">
        <v>0.9</v>
      </c>
      <c r="Y28" s="37"/>
      <c r="Z28" s="40">
        <v>0.9</v>
      </c>
      <c r="AA28" s="37"/>
      <c r="AB28" s="41">
        <v>0.9</v>
      </c>
      <c r="AC28" s="37"/>
      <c r="AD28" s="40">
        <v>0.9</v>
      </c>
      <c r="AE28" s="37"/>
      <c r="AF28" s="40">
        <v>0.9</v>
      </c>
      <c r="AG28" s="37"/>
      <c r="AH28" s="41">
        <v>0.9</v>
      </c>
      <c r="AI28" s="37"/>
      <c r="AJ28" s="40">
        <v>0.9</v>
      </c>
      <c r="AK28" s="37"/>
      <c r="AL28" s="40">
        <v>0.9</v>
      </c>
      <c r="AM28" s="37"/>
      <c r="AN28" s="41">
        <v>0.9</v>
      </c>
      <c r="AO28" s="37"/>
      <c r="AP28" s="40">
        <v>0.9</v>
      </c>
      <c r="AQ28" s="37"/>
      <c r="AR28" s="40">
        <v>0.9</v>
      </c>
      <c r="AS28" s="37"/>
      <c r="AT28" s="41">
        <v>0.9</v>
      </c>
      <c r="AV28" s="111"/>
    </row>
    <row r="29" spans="1:48" ht="12.75" customHeight="1" x14ac:dyDescent="0.2">
      <c r="A29" s="161"/>
      <c r="B29" s="113" t="s">
        <v>42</v>
      </c>
      <c r="C29" s="33"/>
      <c r="D29" s="40">
        <v>0.67</v>
      </c>
      <c r="E29" s="42"/>
      <c r="F29" s="40">
        <v>0.67</v>
      </c>
      <c r="G29" s="42"/>
      <c r="H29" s="40">
        <v>0.67</v>
      </c>
      <c r="I29" s="42"/>
      <c r="J29" s="41">
        <v>0.67</v>
      </c>
      <c r="K29" s="42"/>
      <c r="L29" s="40">
        <v>0.67</v>
      </c>
      <c r="M29" s="42"/>
      <c r="N29" s="40">
        <v>0.67</v>
      </c>
      <c r="O29" s="42"/>
      <c r="P29" s="41">
        <v>0.67</v>
      </c>
      <c r="Q29" s="42"/>
      <c r="R29" s="40">
        <v>0.67</v>
      </c>
      <c r="S29" s="42"/>
      <c r="T29" s="40">
        <v>0.67</v>
      </c>
      <c r="U29" s="42"/>
      <c r="V29" s="41">
        <v>0.67</v>
      </c>
      <c r="W29" s="42"/>
      <c r="X29" s="40">
        <v>0.67</v>
      </c>
      <c r="Y29" s="42"/>
      <c r="Z29" s="40">
        <v>0.67</v>
      </c>
      <c r="AA29" s="42"/>
      <c r="AB29" s="41">
        <v>0.67</v>
      </c>
      <c r="AC29" s="42"/>
      <c r="AD29" s="40">
        <v>0.67</v>
      </c>
      <c r="AE29" s="42"/>
      <c r="AF29" s="40">
        <v>0.67</v>
      </c>
      <c r="AG29" s="42"/>
      <c r="AH29" s="41">
        <v>0.67</v>
      </c>
      <c r="AI29" s="42"/>
      <c r="AJ29" s="40">
        <v>0.67</v>
      </c>
      <c r="AK29" s="42"/>
      <c r="AL29" s="40">
        <v>0.67</v>
      </c>
      <c r="AM29" s="42"/>
      <c r="AN29" s="41">
        <v>0.67</v>
      </c>
      <c r="AO29" s="42"/>
      <c r="AP29" s="40">
        <v>0.67</v>
      </c>
      <c r="AQ29" s="42"/>
      <c r="AR29" s="40">
        <v>0.67</v>
      </c>
      <c r="AS29" s="42"/>
      <c r="AT29" s="41">
        <v>0.67</v>
      </c>
      <c r="AV29" s="107"/>
    </row>
    <row r="30" spans="1:48" ht="12.75" customHeight="1" x14ac:dyDescent="0.2">
      <c r="A30" s="161"/>
      <c r="B30" s="113" t="s">
        <v>43</v>
      </c>
      <c r="C30" s="33"/>
      <c r="D30" s="40">
        <v>3.04</v>
      </c>
      <c r="E30" s="42"/>
      <c r="F30" s="40">
        <v>3.04</v>
      </c>
      <c r="G30" s="42"/>
      <c r="H30" s="40">
        <v>3.04</v>
      </c>
      <c r="I30" s="42"/>
      <c r="J30" s="41">
        <v>3.04</v>
      </c>
      <c r="K30" s="42"/>
      <c r="L30" s="40">
        <v>3.04</v>
      </c>
      <c r="M30" s="42"/>
      <c r="N30" s="40">
        <v>3.04</v>
      </c>
      <c r="O30" s="42"/>
      <c r="P30" s="41">
        <v>3.04</v>
      </c>
      <c r="Q30" s="42"/>
      <c r="R30" s="40">
        <v>3.04</v>
      </c>
      <c r="S30" s="42"/>
      <c r="T30" s="40">
        <v>3.04</v>
      </c>
      <c r="U30" s="42"/>
      <c r="V30" s="41">
        <v>3.04</v>
      </c>
      <c r="W30" s="42"/>
      <c r="X30" s="40">
        <v>3.04</v>
      </c>
      <c r="Y30" s="42"/>
      <c r="Z30" s="40">
        <v>3.04</v>
      </c>
      <c r="AA30" s="42"/>
      <c r="AB30" s="41">
        <v>3.04</v>
      </c>
      <c r="AC30" s="42"/>
      <c r="AD30" s="40">
        <v>3.04</v>
      </c>
      <c r="AE30" s="42"/>
      <c r="AF30" s="40">
        <v>3.04</v>
      </c>
      <c r="AG30" s="42"/>
      <c r="AH30" s="41">
        <v>3.04</v>
      </c>
      <c r="AI30" s="42"/>
      <c r="AJ30" s="40">
        <v>3.04</v>
      </c>
      <c r="AK30" s="42"/>
      <c r="AL30" s="40">
        <v>3.04</v>
      </c>
      <c r="AM30" s="42"/>
      <c r="AN30" s="41">
        <v>3.04</v>
      </c>
      <c r="AO30" s="42"/>
      <c r="AP30" s="40">
        <v>3.04</v>
      </c>
      <c r="AQ30" s="42"/>
      <c r="AR30" s="40">
        <v>3.04</v>
      </c>
      <c r="AS30" s="42"/>
      <c r="AT30" s="41">
        <v>3.04</v>
      </c>
      <c r="AV30" s="111"/>
    </row>
    <row r="31" spans="1:48" ht="12.75" customHeight="1" x14ac:dyDescent="0.2">
      <c r="A31" s="161"/>
      <c r="B31" s="119" t="s">
        <v>44</v>
      </c>
      <c r="C31" s="33"/>
      <c r="D31" s="43">
        <f>+D27-SUM(D28:D30)</f>
        <v>31.740000000000002</v>
      </c>
      <c r="E31" s="42"/>
      <c r="F31" s="43">
        <f>+F27-SUM(F28:F30)</f>
        <v>31.740000000000002</v>
      </c>
      <c r="G31" s="42"/>
      <c r="H31" s="43">
        <f>+H27-SUM(H28:H30)</f>
        <v>31.740000000000002</v>
      </c>
      <c r="I31" s="42"/>
      <c r="J31" s="44">
        <f>+J27-SUM(J28:J30)</f>
        <v>31.740000000000002</v>
      </c>
      <c r="K31" s="42"/>
      <c r="L31" s="43">
        <f>+L27-SUM(L28:L30)</f>
        <v>31.740000000000002</v>
      </c>
      <c r="M31" s="42"/>
      <c r="N31" s="43">
        <f>+N27-SUM(N28:N30)</f>
        <v>31.740000000000002</v>
      </c>
      <c r="O31" s="42"/>
      <c r="P31" s="44">
        <f>+P27-SUM(P28:P30)</f>
        <v>31.740000000000002</v>
      </c>
      <c r="Q31" s="42"/>
      <c r="R31" s="43">
        <f>+R27-SUM(R28:R30)</f>
        <v>31.740000000000002</v>
      </c>
      <c r="S31" s="42"/>
      <c r="T31" s="43">
        <f>+T27-SUM(T28:T30)</f>
        <v>31.740000000000002</v>
      </c>
      <c r="U31" s="42"/>
      <c r="V31" s="44">
        <f>+V27-SUM(V28:V30)</f>
        <v>31.740000000000002</v>
      </c>
      <c r="W31" s="42"/>
      <c r="X31" s="43">
        <f>+X27-SUM(X28:X30)</f>
        <v>31.740000000000002</v>
      </c>
      <c r="Y31" s="42"/>
      <c r="Z31" s="43">
        <f>+Z27-SUM(Z28:Z30)</f>
        <v>31.740000000000002</v>
      </c>
      <c r="AA31" s="42"/>
      <c r="AB31" s="44">
        <f>+AB27-SUM(AB28:AB30)</f>
        <v>31.740000000000002</v>
      </c>
      <c r="AC31" s="42"/>
      <c r="AD31" s="43">
        <f>+AD27-SUM(AD28:AD30)</f>
        <v>31.740000000000002</v>
      </c>
      <c r="AE31" s="42"/>
      <c r="AF31" s="43">
        <f>+AF27-SUM(AF28:AF30)</f>
        <v>31.740000000000002</v>
      </c>
      <c r="AG31" s="42"/>
      <c r="AH31" s="44">
        <f>+AH27-SUM(AH28:AH30)</f>
        <v>31.740000000000002</v>
      </c>
      <c r="AI31" s="42"/>
      <c r="AJ31" s="43">
        <f>+AJ27-SUM(AJ28:AJ30)</f>
        <v>31.740000000000002</v>
      </c>
      <c r="AK31" s="42"/>
      <c r="AL31" s="43">
        <f>+AL27-SUM(AL28:AL30)</f>
        <v>31.740000000000002</v>
      </c>
      <c r="AM31" s="42"/>
      <c r="AN31" s="44">
        <f>+AN27-SUM(AN28:AN30)</f>
        <v>31.740000000000002</v>
      </c>
      <c r="AO31" s="42"/>
      <c r="AP31" s="43">
        <f>+AP27-SUM(AP28:AP30)</f>
        <v>31.740000000000002</v>
      </c>
      <c r="AQ31" s="42"/>
      <c r="AR31" s="43">
        <f>+AR27-SUM(AR28:AR30)</f>
        <v>31.740000000000002</v>
      </c>
      <c r="AS31" s="42"/>
      <c r="AT31" s="44">
        <f>+AT27-SUM(AT28:AT30)</f>
        <v>31.740000000000002</v>
      </c>
      <c r="AV31" s="111"/>
    </row>
    <row r="32" spans="1:48" ht="12.75" customHeight="1" x14ac:dyDescent="0.2">
      <c r="A32" s="161"/>
      <c r="B32" s="119" t="s">
        <v>45</v>
      </c>
      <c r="C32" s="122"/>
      <c r="D32" s="46">
        <f>ROUND(D27/D31,2)</f>
        <v>1.1499999999999999</v>
      </c>
      <c r="E32" s="45"/>
      <c r="F32" s="46">
        <f>ROUND(F27/F31,2)</f>
        <v>1.1499999999999999</v>
      </c>
      <c r="G32" s="45"/>
      <c r="H32" s="46">
        <f>ROUND(H27/H31,2)</f>
        <v>1.1499999999999999</v>
      </c>
      <c r="I32" s="45"/>
      <c r="J32" s="47">
        <f>ROUND(J27/J31,2)</f>
        <v>1.1499999999999999</v>
      </c>
      <c r="K32" s="45"/>
      <c r="L32" s="46">
        <f>ROUND(L27/L31,2)</f>
        <v>1.1499999999999999</v>
      </c>
      <c r="M32" s="45"/>
      <c r="N32" s="46">
        <f>ROUND(N27/N31,2)</f>
        <v>1.1499999999999999</v>
      </c>
      <c r="O32" s="45"/>
      <c r="P32" s="47">
        <f>ROUND(P27/P31,2)</f>
        <v>1.1499999999999999</v>
      </c>
      <c r="Q32" s="45"/>
      <c r="R32" s="46">
        <f>ROUND(R27/R31,2)</f>
        <v>1.1499999999999999</v>
      </c>
      <c r="S32" s="45"/>
      <c r="T32" s="46">
        <f>ROUND(T27/T31,2)</f>
        <v>1.1499999999999999</v>
      </c>
      <c r="U32" s="45"/>
      <c r="V32" s="47">
        <f>ROUND(V27/V31,2)</f>
        <v>1.1499999999999999</v>
      </c>
      <c r="W32" s="45"/>
      <c r="X32" s="46">
        <f>ROUND(X27/X31,2)</f>
        <v>1.1499999999999999</v>
      </c>
      <c r="Y32" s="45"/>
      <c r="Z32" s="46">
        <f>ROUND(Z27/Z31,2)</f>
        <v>1.1499999999999999</v>
      </c>
      <c r="AA32" s="45"/>
      <c r="AB32" s="47">
        <f>ROUND(AB27/AB31,2)</f>
        <v>1.1499999999999999</v>
      </c>
      <c r="AC32" s="45"/>
      <c r="AD32" s="46">
        <f>ROUND(AD27/AD31,2)</f>
        <v>1.1499999999999999</v>
      </c>
      <c r="AE32" s="45"/>
      <c r="AF32" s="46">
        <f>ROUND(AF27/AF31,2)</f>
        <v>1.1499999999999999</v>
      </c>
      <c r="AG32" s="45"/>
      <c r="AH32" s="47">
        <f>ROUND(AH27/AH31,2)</f>
        <v>1.1499999999999999</v>
      </c>
      <c r="AI32" s="45"/>
      <c r="AJ32" s="46">
        <f>ROUND(AJ27/AJ31,2)</f>
        <v>1.1499999999999999</v>
      </c>
      <c r="AK32" s="45"/>
      <c r="AL32" s="46">
        <f>ROUND(AL27/AL31,2)</f>
        <v>1.1499999999999999</v>
      </c>
      <c r="AM32" s="45"/>
      <c r="AN32" s="47">
        <f>ROUND(AN27/AN31,2)</f>
        <v>1.1499999999999999</v>
      </c>
      <c r="AO32" s="45"/>
      <c r="AP32" s="46">
        <f>ROUND(AP27/AP31,2)</f>
        <v>1.1499999999999999</v>
      </c>
      <c r="AQ32" s="45"/>
      <c r="AR32" s="46">
        <f>ROUND(AR27/AR31,2)</f>
        <v>1.1499999999999999</v>
      </c>
      <c r="AS32" s="45"/>
      <c r="AT32" s="47">
        <f>ROUND(AT27/AT31,2)</f>
        <v>1.1499999999999999</v>
      </c>
      <c r="AV32" s="107"/>
    </row>
    <row r="33" spans="1:48" ht="12.75" customHeight="1" x14ac:dyDescent="0.2">
      <c r="A33" s="161"/>
      <c r="B33" s="119" t="s">
        <v>46</v>
      </c>
      <c r="C33" s="123"/>
      <c r="D33" s="49">
        <f>ROUND(D24*D32,2)</f>
        <v>28.52</v>
      </c>
      <c r="E33" s="48"/>
      <c r="F33" s="49">
        <f>ROUND(F24*F32,2)</f>
        <v>27.24</v>
      </c>
      <c r="G33" s="48"/>
      <c r="H33" s="49">
        <f>ROUND(H24*H32,2)</f>
        <v>27.24</v>
      </c>
      <c r="I33" s="48"/>
      <c r="J33" s="50">
        <f>ROUND(J24*J32,2)</f>
        <v>32.380000000000003</v>
      </c>
      <c r="K33" s="48"/>
      <c r="L33" s="49">
        <f>ROUND(L24*L32,2)</f>
        <v>27.24</v>
      </c>
      <c r="M33" s="48"/>
      <c r="N33" s="49">
        <f>ROUND(N24*N32,2)</f>
        <v>32.380000000000003</v>
      </c>
      <c r="O33" s="48"/>
      <c r="P33" s="50">
        <f>ROUND(P24*P32,2)</f>
        <v>27.24</v>
      </c>
      <c r="Q33" s="48"/>
      <c r="R33" s="49">
        <f>ROUND(R24*R32,2)</f>
        <v>27.24</v>
      </c>
      <c r="S33" s="48"/>
      <c r="T33" s="49">
        <f>ROUND(T24*T32,2)</f>
        <v>28.52</v>
      </c>
      <c r="U33" s="48"/>
      <c r="V33" s="50">
        <f>ROUND(V24*V32,2)</f>
        <v>28.52</v>
      </c>
      <c r="W33" s="48"/>
      <c r="X33" s="49">
        <f>ROUND(X24*X32,2)</f>
        <v>28.52</v>
      </c>
      <c r="Y33" s="48"/>
      <c r="Z33" s="49">
        <f>ROUND(Z24*Z32,2)</f>
        <v>28.52</v>
      </c>
      <c r="AA33" s="48"/>
      <c r="AB33" s="50">
        <f>ROUND(AB24*AB32,2)</f>
        <v>28.52</v>
      </c>
      <c r="AC33" s="48"/>
      <c r="AD33" s="49">
        <f>ROUND(AD24*AD32,2)</f>
        <v>28.52</v>
      </c>
      <c r="AE33" s="48"/>
      <c r="AF33" s="49">
        <f>ROUND(AF24*AF32,2)</f>
        <v>28.52</v>
      </c>
      <c r="AG33" s="48"/>
      <c r="AH33" s="50">
        <f>ROUND(AH24*AH32,2)</f>
        <v>28.52</v>
      </c>
      <c r="AI33" s="48"/>
      <c r="AJ33" s="49">
        <f>ROUND(AJ24*AJ32,2)</f>
        <v>28.52</v>
      </c>
      <c r="AK33" s="48"/>
      <c r="AL33" s="49">
        <f>ROUND(AL24*AL32,2)</f>
        <v>27.24</v>
      </c>
      <c r="AM33" s="48"/>
      <c r="AN33" s="50">
        <f>ROUND(AN24*AN32,2)</f>
        <v>32.380000000000003</v>
      </c>
      <c r="AO33" s="48"/>
      <c r="AP33" s="49">
        <f>ROUND(AP24*AP32,2)</f>
        <v>28.52</v>
      </c>
      <c r="AQ33" s="48"/>
      <c r="AR33" s="49">
        <f>ROUND(AR24*AR32,2)</f>
        <v>28.52</v>
      </c>
      <c r="AS33" s="48"/>
      <c r="AT33" s="50">
        <f>ROUND(AT24*AT32,2)</f>
        <v>27.24</v>
      </c>
      <c r="AV33" s="111"/>
    </row>
    <row r="34" spans="1:48" ht="3.95" customHeight="1" x14ac:dyDescent="0.2">
      <c r="A34" s="161"/>
      <c r="B34" s="124"/>
      <c r="C34" s="125"/>
      <c r="D34" s="52"/>
      <c r="E34" s="51"/>
      <c r="F34" s="52"/>
      <c r="G34" s="51"/>
      <c r="H34" s="52"/>
      <c r="I34" s="51"/>
      <c r="J34" s="53"/>
      <c r="K34" s="51"/>
      <c r="L34" s="52"/>
      <c r="M34" s="51"/>
      <c r="N34" s="52"/>
      <c r="O34" s="51"/>
      <c r="P34" s="53"/>
      <c r="Q34" s="51"/>
      <c r="R34" s="52"/>
      <c r="S34" s="51"/>
      <c r="T34" s="52"/>
      <c r="U34" s="51"/>
      <c r="V34" s="53"/>
      <c r="W34" s="51"/>
      <c r="X34" s="52"/>
      <c r="Y34" s="51"/>
      <c r="Z34" s="52"/>
      <c r="AA34" s="51"/>
      <c r="AB34" s="53"/>
      <c r="AC34" s="51"/>
      <c r="AD34" s="52"/>
      <c r="AE34" s="51"/>
      <c r="AF34" s="52"/>
      <c r="AG34" s="51"/>
      <c r="AH34" s="53"/>
      <c r="AI34" s="51"/>
      <c r="AJ34" s="52"/>
      <c r="AK34" s="51"/>
      <c r="AL34" s="52"/>
      <c r="AM34" s="51"/>
      <c r="AN34" s="53"/>
      <c r="AO34" s="51"/>
      <c r="AP34" s="52"/>
      <c r="AQ34" s="51"/>
      <c r="AR34" s="52"/>
      <c r="AS34" s="51"/>
      <c r="AT34" s="53"/>
      <c r="AV34" s="111"/>
    </row>
    <row r="35" spans="1:48" ht="12.75" customHeight="1" x14ac:dyDescent="0.2">
      <c r="A35" s="161"/>
      <c r="B35" s="118" t="s">
        <v>47</v>
      </c>
      <c r="C35" s="54"/>
      <c r="D35" s="55"/>
      <c r="E35" s="54"/>
      <c r="F35" s="55"/>
      <c r="G35" s="54"/>
      <c r="H35" s="55"/>
      <c r="I35" s="54"/>
      <c r="J35" s="56"/>
      <c r="K35" s="54"/>
      <c r="L35" s="55"/>
      <c r="M35" s="54"/>
      <c r="N35" s="55"/>
      <c r="O35" s="54"/>
      <c r="P35" s="56"/>
      <c r="Q35" s="54"/>
      <c r="R35" s="55"/>
      <c r="S35" s="54"/>
      <c r="T35" s="55"/>
      <c r="U35" s="54"/>
      <c r="V35" s="56"/>
      <c r="W35" s="54"/>
      <c r="X35" s="55"/>
      <c r="Y35" s="54"/>
      <c r="Z35" s="55"/>
      <c r="AA35" s="54"/>
      <c r="AB35" s="56"/>
      <c r="AC35" s="54"/>
      <c r="AD35" s="55"/>
      <c r="AE35" s="54"/>
      <c r="AF35" s="55"/>
      <c r="AG35" s="54"/>
      <c r="AH35" s="56"/>
      <c r="AI35" s="54"/>
      <c r="AJ35" s="55"/>
      <c r="AK35" s="54"/>
      <c r="AL35" s="55"/>
      <c r="AM35" s="54"/>
      <c r="AN35" s="56"/>
      <c r="AO35" s="54"/>
      <c r="AP35" s="55"/>
      <c r="AQ35" s="54"/>
      <c r="AR35" s="55"/>
      <c r="AS35" s="54"/>
      <c r="AT35" s="56"/>
      <c r="AV35" s="107"/>
    </row>
    <row r="36" spans="1:48" ht="12.75" customHeight="1" x14ac:dyDescent="0.2">
      <c r="A36" s="161"/>
      <c r="B36" s="126" t="s">
        <v>48</v>
      </c>
      <c r="C36" s="54"/>
      <c r="D36" s="150"/>
      <c r="E36" s="54"/>
      <c r="F36" s="146"/>
      <c r="G36" s="18"/>
      <c r="H36" s="146"/>
      <c r="I36" s="18"/>
      <c r="J36" s="145"/>
      <c r="K36" s="18"/>
      <c r="L36" s="146"/>
      <c r="M36" s="18"/>
      <c r="N36" s="146"/>
      <c r="O36" s="18"/>
      <c r="P36" s="145"/>
      <c r="Q36" s="18"/>
      <c r="R36" s="146"/>
      <c r="S36" s="18"/>
      <c r="T36" s="146"/>
      <c r="U36" s="18"/>
      <c r="V36" s="145"/>
      <c r="W36" s="18"/>
      <c r="X36" s="146"/>
      <c r="Y36" s="18"/>
      <c r="Z36" s="146"/>
      <c r="AA36" s="18"/>
      <c r="AB36" s="145"/>
      <c r="AC36" s="18"/>
      <c r="AD36" s="146"/>
      <c r="AE36" s="18"/>
      <c r="AF36" s="146"/>
      <c r="AG36" s="18"/>
      <c r="AH36" s="145"/>
      <c r="AI36" s="18"/>
      <c r="AJ36" s="146"/>
      <c r="AK36" s="18"/>
      <c r="AL36" s="146"/>
      <c r="AM36" s="18"/>
      <c r="AN36" s="145"/>
      <c r="AO36" s="18"/>
      <c r="AP36" s="146"/>
      <c r="AQ36" s="18"/>
      <c r="AR36" s="146"/>
      <c r="AS36" s="18"/>
      <c r="AT36" s="145"/>
      <c r="AV36" s="111"/>
    </row>
    <row r="37" spans="1:48" ht="12.75" customHeight="1" x14ac:dyDescent="0.2">
      <c r="A37" s="161"/>
      <c r="B37" s="127" t="s">
        <v>49</v>
      </c>
      <c r="C37" s="54"/>
      <c r="D37" s="57">
        <f>IFERROR(ROUND(D36/D$7,1),0)</f>
        <v>0</v>
      </c>
      <c r="E37" s="54"/>
      <c r="F37" s="57">
        <f>IFERROR(ROUND(F36/F$7,1),0)</f>
        <v>0</v>
      </c>
      <c r="G37" s="54"/>
      <c r="H37" s="57">
        <f>IFERROR(ROUND(H36/H$7,1),0)</f>
        <v>0</v>
      </c>
      <c r="I37" s="54"/>
      <c r="J37" s="58">
        <f>IFERROR(ROUND(J36/J$7,1),0)</f>
        <v>0</v>
      </c>
      <c r="K37" s="54"/>
      <c r="L37" s="57">
        <f>IFERROR(ROUND(L36/L$7,1),0)</f>
        <v>0</v>
      </c>
      <c r="M37" s="54"/>
      <c r="N37" s="57">
        <f>IFERROR(ROUND(N36/N$7,1),0)</f>
        <v>0</v>
      </c>
      <c r="O37" s="54"/>
      <c r="P37" s="58">
        <f>IFERROR(ROUND(P36/P$7,1),0)</f>
        <v>0</v>
      </c>
      <c r="Q37" s="54"/>
      <c r="R37" s="57">
        <f>IFERROR(ROUND(R36/R$7,1),0)</f>
        <v>0</v>
      </c>
      <c r="S37" s="54"/>
      <c r="T37" s="57">
        <f>IFERROR(ROUND(T36/T$7,1),0)</f>
        <v>0</v>
      </c>
      <c r="U37" s="54"/>
      <c r="V37" s="58">
        <f>IFERROR(ROUND(V36/V$7,1),0)</f>
        <v>0</v>
      </c>
      <c r="W37" s="54"/>
      <c r="X37" s="57">
        <f>IFERROR(ROUND(X36/X$7,1),0)</f>
        <v>0</v>
      </c>
      <c r="Y37" s="54"/>
      <c r="Z37" s="57">
        <f>IFERROR(ROUND(Z36/Z$7,1),0)</f>
        <v>0</v>
      </c>
      <c r="AA37" s="54"/>
      <c r="AB37" s="58">
        <f>IFERROR(ROUND(AB36/AB$7,1),0)</f>
        <v>0</v>
      </c>
      <c r="AC37" s="54"/>
      <c r="AD37" s="57">
        <f>IFERROR(ROUND(AD36/AD$7,1),0)</f>
        <v>0</v>
      </c>
      <c r="AE37" s="54"/>
      <c r="AF37" s="57">
        <f>IFERROR(ROUND(AF36/AF$7,1),0)</f>
        <v>0</v>
      </c>
      <c r="AG37" s="54"/>
      <c r="AH37" s="58">
        <f>IFERROR(ROUND(AH36/AH$7,1),0)</f>
        <v>0</v>
      </c>
      <c r="AI37" s="54"/>
      <c r="AJ37" s="57">
        <f>IFERROR(ROUND(AJ36/AJ$7,1),0)</f>
        <v>0</v>
      </c>
      <c r="AK37" s="54"/>
      <c r="AL37" s="57">
        <f>IFERROR(ROUND(AL36/AL$7,1),0)</f>
        <v>0</v>
      </c>
      <c r="AM37" s="54"/>
      <c r="AN37" s="58">
        <f>IFERROR(ROUND(AN36/AN$7,1),0)</f>
        <v>0</v>
      </c>
      <c r="AO37" s="54"/>
      <c r="AP37" s="57">
        <f>IFERROR(ROUND(AP36/AP$7,1),0)</f>
        <v>0</v>
      </c>
      <c r="AQ37" s="54"/>
      <c r="AR37" s="57">
        <f>IFERROR(ROUND(AR36/AR$7,1),0)</f>
        <v>0</v>
      </c>
      <c r="AS37" s="54"/>
      <c r="AT37" s="58">
        <f>IFERROR(ROUND(AT36/AT$7,1),0)</f>
        <v>0</v>
      </c>
      <c r="AV37" s="107"/>
    </row>
    <row r="38" spans="1:48" ht="12.75" customHeight="1" x14ac:dyDescent="0.2">
      <c r="A38" s="162"/>
      <c r="B38" s="128" t="s">
        <v>50</v>
      </c>
      <c r="C38" s="59"/>
      <c r="D38" s="60">
        <f>ROUND(D33*D37,2)</f>
        <v>0</v>
      </c>
      <c r="E38" s="59"/>
      <c r="F38" s="60">
        <f>ROUND(F33*F37,2)</f>
        <v>0</v>
      </c>
      <c r="G38" s="59"/>
      <c r="H38" s="60">
        <f>ROUND(H33*H37,2)</f>
        <v>0</v>
      </c>
      <c r="I38" s="59"/>
      <c r="J38" s="61">
        <f>ROUND(J33*J37,2)</f>
        <v>0</v>
      </c>
      <c r="K38" s="59"/>
      <c r="L38" s="60">
        <f>ROUND(L33*L37,2)</f>
        <v>0</v>
      </c>
      <c r="M38" s="59"/>
      <c r="N38" s="60">
        <f>ROUND(N33*N37,2)</f>
        <v>0</v>
      </c>
      <c r="O38" s="59"/>
      <c r="P38" s="61">
        <f>ROUND(P33*P37,2)</f>
        <v>0</v>
      </c>
      <c r="Q38" s="59"/>
      <c r="R38" s="60">
        <f>ROUND(R33*R37,2)</f>
        <v>0</v>
      </c>
      <c r="S38" s="59"/>
      <c r="T38" s="60">
        <f>ROUND(T33*T37,2)</f>
        <v>0</v>
      </c>
      <c r="U38" s="59"/>
      <c r="V38" s="61">
        <f>ROUND(V33*V37,2)</f>
        <v>0</v>
      </c>
      <c r="W38" s="59"/>
      <c r="X38" s="60">
        <f>ROUND(X33*X37,2)</f>
        <v>0</v>
      </c>
      <c r="Y38" s="59"/>
      <c r="Z38" s="60">
        <f>ROUND(Z33*Z37,2)</f>
        <v>0</v>
      </c>
      <c r="AA38" s="59"/>
      <c r="AB38" s="61">
        <f>ROUND(AB33*AB37,2)</f>
        <v>0</v>
      </c>
      <c r="AC38" s="59"/>
      <c r="AD38" s="60">
        <f>ROUND(AD33*AD37,2)</f>
        <v>0</v>
      </c>
      <c r="AE38" s="59"/>
      <c r="AF38" s="60">
        <f>ROUND(AF33*AF37,2)</f>
        <v>0</v>
      </c>
      <c r="AG38" s="59"/>
      <c r="AH38" s="61">
        <f>ROUND(AH33*AH37,2)</f>
        <v>0</v>
      </c>
      <c r="AI38" s="59"/>
      <c r="AJ38" s="60">
        <f>ROUND(AJ33*AJ37,2)</f>
        <v>0</v>
      </c>
      <c r="AK38" s="59"/>
      <c r="AL38" s="60">
        <f>ROUND(AL33*AL37,2)</f>
        <v>0</v>
      </c>
      <c r="AM38" s="59"/>
      <c r="AN38" s="61">
        <f>ROUND(AN33*AN37,2)</f>
        <v>0</v>
      </c>
      <c r="AO38" s="59"/>
      <c r="AP38" s="60">
        <f>ROUND(AP33*AP37,2)</f>
        <v>0</v>
      </c>
      <c r="AQ38" s="59"/>
      <c r="AR38" s="60">
        <f>ROUND(AR33*AR37,2)</f>
        <v>0</v>
      </c>
      <c r="AS38" s="59"/>
      <c r="AT38" s="61">
        <f>ROUND(AT33*AT37,2)</f>
        <v>0</v>
      </c>
      <c r="AV38" s="111"/>
    </row>
    <row r="39" spans="1:48" s="110" customFormat="1" ht="3.95" customHeight="1" x14ac:dyDescent="0.2">
      <c r="A39" s="160" t="s">
        <v>51</v>
      </c>
      <c r="B39" s="114"/>
      <c r="C39" s="115"/>
      <c r="D39" s="20"/>
      <c r="E39" s="19"/>
      <c r="F39" s="20"/>
      <c r="G39" s="19"/>
      <c r="H39" s="20"/>
      <c r="I39" s="19"/>
      <c r="J39" s="21"/>
      <c r="K39" s="19"/>
      <c r="L39" s="20"/>
      <c r="M39" s="19"/>
      <c r="N39" s="20"/>
      <c r="O39" s="19"/>
      <c r="P39" s="21"/>
      <c r="Q39" s="19"/>
      <c r="R39" s="20"/>
      <c r="S39" s="19"/>
      <c r="T39" s="20"/>
      <c r="U39" s="19"/>
      <c r="V39" s="21"/>
      <c r="W39" s="19"/>
      <c r="X39" s="20"/>
      <c r="Y39" s="19"/>
      <c r="Z39" s="20"/>
      <c r="AA39" s="19"/>
      <c r="AB39" s="21"/>
      <c r="AC39" s="19"/>
      <c r="AD39" s="20"/>
      <c r="AE39" s="19"/>
      <c r="AF39" s="20"/>
      <c r="AG39" s="19"/>
      <c r="AH39" s="21"/>
      <c r="AI39" s="19"/>
      <c r="AJ39" s="20"/>
      <c r="AK39" s="19"/>
      <c r="AL39" s="20"/>
      <c r="AM39" s="19"/>
      <c r="AN39" s="21"/>
      <c r="AO39" s="19"/>
      <c r="AP39" s="20"/>
      <c r="AQ39" s="19"/>
      <c r="AR39" s="20"/>
      <c r="AS39" s="19"/>
      <c r="AT39" s="21"/>
      <c r="AV39" s="111"/>
    </row>
    <row r="40" spans="1:48" s="110" customFormat="1" x14ac:dyDescent="0.2">
      <c r="A40" s="161"/>
      <c r="B40" s="118" t="s">
        <v>29</v>
      </c>
      <c r="C40" s="117"/>
      <c r="D40" s="26"/>
      <c r="E40" s="25"/>
      <c r="F40" s="26"/>
      <c r="G40" s="25"/>
      <c r="H40" s="26"/>
      <c r="I40" s="25"/>
      <c r="J40" s="27"/>
      <c r="K40" s="25"/>
      <c r="L40" s="26"/>
      <c r="M40" s="25"/>
      <c r="N40" s="26"/>
      <c r="O40" s="25"/>
      <c r="P40" s="27"/>
      <c r="Q40" s="25"/>
      <c r="R40" s="26"/>
      <c r="S40" s="25"/>
      <c r="T40" s="26"/>
      <c r="U40" s="25"/>
      <c r="V40" s="27"/>
      <c r="W40" s="25"/>
      <c r="X40" s="26"/>
      <c r="Y40" s="25"/>
      <c r="Z40" s="26"/>
      <c r="AA40" s="25"/>
      <c r="AB40" s="27"/>
      <c r="AC40" s="25"/>
      <c r="AD40" s="26"/>
      <c r="AE40" s="25"/>
      <c r="AF40" s="26"/>
      <c r="AG40" s="25"/>
      <c r="AH40" s="27"/>
      <c r="AI40" s="25"/>
      <c r="AJ40" s="26"/>
      <c r="AK40" s="25"/>
      <c r="AL40" s="26"/>
      <c r="AM40" s="25"/>
      <c r="AN40" s="27"/>
      <c r="AO40" s="25"/>
      <c r="AP40" s="26"/>
      <c r="AQ40" s="25"/>
      <c r="AR40" s="26"/>
      <c r="AS40" s="25"/>
      <c r="AT40" s="27"/>
      <c r="AV40" s="111"/>
    </row>
    <row r="41" spans="1:48" s="110" customFormat="1" ht="12.75" customHeight="1" x14ac:dyDescent="0.2">
      <c r="A41" s="161"/>
      <c r="B41" s="113" t="s">
        <v>30</v>
      </c>
      <c r="C41" s="16"/>
      <c r="D41" s="28">
        <v>20.52</v>
      </c>
      <c r="E41" s="17"/>
      <c r="F41" s="28">
        <v>19.489999999999998</v>
      </c>
      <c r="G41" s="17"/>
      <c r="H41" s="28">
        <v>19.489999999999998</v>
      </c>
      <c r="I41" s="17"/>
      <c r="J41" s="29">
        <v>23.6</v>
      </c>
      <c r="K41" s="17"/>
      <c r="L41" s="28">
        <v>19.489999999999998</v>
      </c>
      <c r="M41" s="17"/>
      <c r="N41" s="28">
        <v>23.6</v>
      </c>
      <c r="O41" s="17"/>
      <c r="P41" s="29">
        <v>19.489999999999998</v>
      </c>
      <c r="Q41" s="17"/>
      <c r="R41" s="28">
        <v>19.489999999999998</v>
      </c>
      <c r="S41" s="17"/>
      <c r="T41" s="28">
        <v>20.52</v>
      </c>
      <c r="U41" s="17"/>
      <c r="V41" s="29">
        <v>20.52</v>
      </c>
      <c r="W41" s="17"/>
      <c r="X41" s="28">
        <v>20.52</v>
      </c>
      <c r="Y41" s="17"/>
      <c r="Z41" s="28">
        <v>20.52</v>
      </c>
      <c r="AA41" s="17"/>
      <c r="AB41" s="29">
        <v>20.52</v>
      </c>
      <c r="AC41" s="17"/>
      <c r="AD41" s="28">
        <v>20.52</v>
      </c>
      <c r="AE41" s="17"/>
      <c r="AF41" s="28">
        <v>20.52</v>
      </c>
      <c r="AG41" s="17"/>
      <c r="AH41" s="29">
        <v>20.52</v>
      </c>
      <c r="AI41" s="17"/>
      <c r="AJ41" s="28">
        <v>20.52</v>
      </c>
      <c r="AK41" s="17"/>
      <c r="AL41" s="28">
        <v>19.489999999999998</v>
      </c>
      <c r="AM41" s="17"/>
      <c r="AN41" s="29">
        <v>23.6</v>
      </c>
      <c r="AO41" s="17"/>
      <c r="AP41" s="28">
        <v>20.52</v>
      </c>
      <c r="AQ41" s="17"/>
      <c r="AR41" s="28">
        <v>20.52</v>
      </c>
      <c r="AS41" s="17"/>
      <c r="AT41" s="29">
        <v>19.489999999999998</v>
      </c>
      <c r="AV41" s="107"/>
    </row>
    <row r="42" spans="1:48" ht="12.75" customHeight="1" x14ac:dyDescent="0.2">
      <c r="A42" s="161"/>
      <c r="B42" s="113" t="s">
        <v>31</v>
      </c>
      <c r="C42" s="16"/>
      <c r="D42" s="30">
        <v>0.20430000000000001</v>
      </c>
      <c r="E42" s="16"/>
      <c r="F42" s="30">
        <v>0.21110000000000001</v>
      </c>
      <c r="G42" s="16"/>
      <c r="H42" s="30">
        <v>0.21110000000000001</v>
      </c>
      <c r="I42" s="16"/>
      <c r="J42" s="31">
        <v>0.18770000000000001</v>
      </c>
      <c r="K42" s="16"/>
      <c r="L42" s="30">
        <v>0.21110000000000001</v>
      </c>
      <c r="M42" s="16"/>
      <c r="N42" s="30">
        <v>0.18770000000000001</v>
      </c>
      <c r="O42" s="16"/>
      <c r="P42" s="31">
        <v>0.21110000000000001</v>
      </c>
      <c r="Q42" s="16"/>
      <c r="R42" s="30">
        <v>0.21110000000000001</v>
      </c>
      <c r="S42" s="16"/>
      <c r="T42" s="30">
        <v>0.20430000000000001</v>
      </c>
      <c r="U42" s="16"/>
      <c r="V42" s="31">
        <v>0.20430000000000001</v>
      </c>
      <c r="W42" s="16"/>
      <c r="X42" s="30">
        <v>0.20430000000000001</v>
      </c>
      <c r="Y42" s="16"/>
      <c r="Z42" s="30">
        <v>0.20430000000000001</v>
      </c>
      <c r="AA42" s="16"/>
      <c r="AB42" s="31">
        <v>0.20430000000000001</v>
      </c>
      <c r="AC42" s="16"/>
      <c r="AD42" s="30">
        <v>0.20430000000000001</v>
      </c>
      <c r="AE42" s="16"/>
      <c r="AF42" s="30">
        <v>0.20430000000000001</v>
      </c>
      <c r="AG42" s="16"/>
      <c r="AH42" s="31">
        <v>0.20430000000000001</v>
      </c>
      <c r="AI42" s="16"/>
      <c r="AJ42" s="30">
        <v>0.20430000000000001</v>
      </c>
      <c r="AK42" s="16"/>
      <c r="AL42" s="30">
        <v>0.21110000000000001</v>
      </c>
      <c r="AM42" s="16"/>
      <c r="AN42" s="31">
        <v>0.18770000000000001</v>
      </c>
      <c r="AO42" s="16"/>
      <c r="AP42" s="30">
        <v>0.20430000000000001</v>
      </c>
      <c r="AQ42" s="16"/>
      <c r="AR42" s="30">
        <v>0.20430000000000001</v>
      </c>
      <c r="AS42" s="16"/>
      <c r="AT42" s="31">
        <v>0.21110000000000001</v>
      </c>
      <c r="AV42" s="111"/>
    </row>
    <row r="43" spans="1:48" x14ac:dyDescent="0.2">
      <c r="A43" s="161"/>
      <c r="B43" s="113" t="s">
        <v>32</v>
      </c>
      <c r="C43" s="32"/>
      <c r="D43" s="30">
        <v>3.6499999999999998E-2</v>
      </c>
      <c r="E43" s="16"/>
      <c r="F43" s="30">
        <v>3.6499999999999998E-2</v>
      </c>
      <c r="G43" s="16"/>
      <c r="H43" s="30">
        <v>3.6499999999999998E-2</v>
      </c>
      <c r="I43" s="16"/>
      <c r="J43" s="31">
        <v>3.6499999999999998E-2</v>
      </c>
      <c r="K43" s="16"/>
      <c r="L43" s="30">
        <v>3.6499999999999998E-2</v>
      </c>
      <c r="M43" s="16"/>
      <c r="N43" s="30">
        <v>3.6499999999999998E-2</v>
      </c>
      <c r="O43" s="16"/>
      <c r="P43" s="31">
        <v>3.6499999999999998E-2</v>
      </c>
      <c r="Q43" s="16"/>
      <c r="R43" s="30">
        <v>3.6499999999999998E-2</v>
      </c>
      <c r="S43" s="16"/>
      <c r="T43" s="30">
        <v>3.6499999999999998E-2</v>
      </c>
      <c r="U43" s="16"/>
      <c r="V43" s="31">
        <v>3.6499999999999998E-2</v>
      </c>
      <c r="W43" s="16"/>
      <c r="X43" s="30">
        <v>3.6499999999999998E-2</v>
      </c>
      <c r="Y43" s="16"/>
      <c r="Z43" s="30">
        <v>3.6499999999999998E-2</v>
      </c>
      <c r="AA43" s="16"/>
      <c r="AB43" s="31">
        <v>3.6499999999999998E-2</v>
      </c>
      <c r="AC43" s="16"/>
      <c r="AD43" s="30">
        <v>3.6499999999999998E-2</v>
      </c>
      <c r="AE43" s="16"/>
      <c r="AF43" s="30">
        <v>3.6499999999999998E-2</v>
      </c>
      <c r="AG43" s="16"/>
      <c r="AH43" s="31">
        <v>3.6499999999999998E-2</v>
      </c>
      <c r="AI43" s="16"/>
      <c r="AJ43" s="30">
        <v>3.6499999999999998E-2</v>
      </c>
      <c r="AK43" s="16"/>
      <c r="AL43" s="30">
        <v>3.6499999999999998E-2</v>
      </c>
      <c r="AM43" s="16"/>
      <c r="AN43" s="31">
        <v>3.6499999999999998E-2</v>
      </c>
      <c r="AO43" s="16"/>
      <c r="AP43" s="30">
        <v>3.6499999999999998E-2</v>
      </c>
      <c r="AQ43" s="16"/>
      <c r="AR43" s="30">
        <v>3.6499999999999998E-2</v>
      </c>
      <c r="AS43" s="16"/>
      <c r="AT43" s="31">
        <v>3.6499999999999998E-2</v>
      </c>
      <c r="AV43" s="111"/>
    </row>
    <row r="44" spans="1:48" x14ac:dyDescent="0.2">
      <c r="A44" s="161"/>
      <c r="B44" s="119" t="s">
        <v>33</v>
      </c>
      <c r="C44" s="33"/>
      <c r="D44" s="34">
        <f>ROUND(D41*(1+SUM(D42:D43)),2)</f>
        <v>25.46</v>
      </c>
      <c r="E44" s="32"/>
      <c r="F44" s="34">
        <f>ROUND(F41*(1+SUM(F42:F43)),2)</f>
        <v>24.32</v>
      </c>
      <c r="G44" s="32"/>
      <c r="H44" s="34">
        <f>ROUND(H41*(1+SUM(H42:H43)),2)</f>
        <v>24.32</v>
      </c>
      <c r="I44" s="32"/>
      <c r="J44" s="35">
        <f>ROUND(J41*(1+SUM(J42:J43)),2)</f>
        <v>28.89</v>
      </c>
      <c r="K44" s="32"/>
      <c r="L44" s="34">
        <f>ROUND(L41*(1+SUM(L42:L43)),2)</f>
        <v>24.32</v>
      </c>
      <c r="M44" s="32"/>
      <c r="N44" s="34">
        <f>ROUND(N41*(1+SUM(N42:N43)),2)</f>
        <v>28.89</v>
      </c>
      <c r="O44" s="32"/>
      <c r="P44" s="35">
        <f>ROUND(P41*(1+SUM(P42:P43)),2)</f>
        <v>24.32</v>
      </c>
      <c r="Q44" s="32"/>
      <c r="R44" s="34">
        <f>ROUND(R41*(1+SUM(R42:R43)),2)</f>
        <v>24.32</v>
      </c>
      <c r="S44" s="32"/>
      <c r="T44" s="34">
        <f>ROUND(T41*(1+SUM(T42:T43)),2)</f>
        <v>25.46</v>
      </c>
      <c r="U44" s="32"/>
      <c r="V44" s="35">
        <f>ROUND(V41*(1+SUM(V42:V43)),2)</f>
        <v>25.46</v>
      </c>
      <c r="W44" s="32"/>
      <c r="X44" s="34">
        <f>ROUND(X41*(1+SUM(X42:X43)),2)</f>
        <v>25.46</v>
      </c>
      <c r="Y44" s="32"/>
      <c r="Z44" s="34">
        <f>ROUND(Z41*(1+SUM(Z42:Z43)),2)</f>
        <v>25.46</v>
      </c>
      <c r="AA44" s="32"/>
      <c r="AB44" s="35">
        <f>ROUND(AB41*(1+SUM(AB42:AB43)),2)</f>
        <v>25.46</v>
      </c>
      <c r="AC44" s="32"/>
      <c r="AD44" s="34">
        <f>ROUND(AD41*(1+SUM(AD42:AD43)),2)</f>
        <v>25.46</v>
      </c>
      <c r="AE44" s="32"/>
      <c r="AF44" s="34">
        <f>ROUND(AF41*(1+SUM(AF42:AF43)),2)</f>
        <v>25.46</v>
      </c>
      <c r="AG44" s="32"/>
      <c r="AH44" s="35">
        <f>ROUND(AH41*(1+SUM(AH42:AH43)),2)</f>
        <v>25.46</v>
      </c>
      <c r="AI44" s="32"/>
      <c r="AJ44" s="34">
        <f>ROUND(AJ41*(1+SUM(AJ42:AJ43)),2)</f>
        <v>25.46</v>
      </c>
      <c r="AK44" s="32"/>
      <c r="AL44" s="34">
        <f>ROUND(AL41*(1+SUM(AL42:AL43)),2)</f>
        <v>24.32</v>
      </c>
      <c r="AM44" s="32"/>
      <c r="AN44" s="35">
        <f>ROUND(AN41*(1+SUM(AN42:AN43)),2)</f>
        <v>28.89</v>
      </c>
      <c r="AO44" s="32"/>
      <c r="AP44" s="34">
        <f>ROUND(AP41*(1+SUM(AP42:AP43)),2)</f>
        <v>25.46</v>
      </c>
      <c r="AQ44" s="32"/>
      <c r="AR44" s="34">
        <f>ROUND(AR41*(1+SUM(AR42:AR43)),2)</f>
        <v>25.46</v>
      </c>
      <c r="AS44" s="32"/>
      <c r="AT44" s="35">
        <f>ROUND(AT41*(1+SUM(AT42:AT43)),2)</f>
        <v>24.32</v>
      </c>
      <c r="AV44" s="107"/>
    </row>
    <row r="45" spans="1:48" ht="3.95" customHeight="1" x14ac:dyDescent="0.2">
      <c r="A45" s="161"/>
      <c r="B45" s="119"/>
      <c r="C45" s="33"/>
      <c r="D45" s="34"/>
      <c r="E45" s="32"/>
      <c r="F45" s="34"/>
      <c r="G45" s="32"/>
      <c r="H45" s="34"/>
      <c r="I45" s="32"/>
      <c r="J45" s="35"/>
      <c r="K45" s="32"/>
      <c r="L45" s="34"/>
      <c r="M45" s="32"/>
      <c r="N45" s="34"/>
      <c r="O45" s="32"/>
      <c r="P45" s="35"/>
      <c r="Q45" s="32"/>
      <c r="R45" s="34"/>
      <c r="S45" s="32"/>
      <c r="T45" s="34"/>
      <c r="U45" s="32"/>
      <c r="V45" s="35"/>
      <c r="W45" s="32"/>
      <c r="X45" s="34"/>
      <c r="Y45" s="32"/>
      <c r="Z45" s="34"/>
      <c r="AA45" s="32"/>
      <c r="AB45" s="35"/>
      <c r="AC45" s="32"/>
      <c r="AD45" s="34"/>
      <c r="AE45" s="32"/>
      <c r="AF45" s="34"/>
      <c r="AG45" s="32"/>
      <c r="AH45" s="35"/>
      <c r="AI45" s="32"/>
      <c r="AJ45" s="34"/>
      <c r="AK45" s="32"/>
      <c r="AL45" s="34"/>
      <c r="AM45" s="32"/>
      <c r="AN45" s="35"/>
      <c r="AO45" s="32"/>
      <c r="AP45" s="34"/>
      <c r="AQ45" s="32"/>
      <c r="AR45" s="34"/>
      <c r="AS45" s="32"/>
      <c r="AT45" s="35"/>
      <c r="AV45" s="107"/>
    </row>
    <row r="46" spans="1:48" x14ac:dyDescent="0.2">
      <c r="A46" s="161"/>
      <c r="B46" s="120" t="s">
        <v>34</v>
      </c>
      <c r="C46" s="33"/>
      <c r="D46" s="34"/>
      <c r="E46" s="32"/>
      <c r="F46" s="34"/>
      <c r="G46" s="32"/>
      <c r="H46" s="34"/>
      <c r="I46" s="32"/>
      <c r="J46" s="35"/>
      <c r="K46" s="32"/>
      <c r="L46" s="34"/>
      <c r="M46" s="32"/>
      <c r="N46" s="34"/>
      <c r="O46" s="32"/>
      <c r="P46" s="35"/>
      <c r="Q46" s="32"/>
      <c r="R46" s="34"/>
      <c r="S46" s="32"/>
      <c r="T46" s="34"/>
      <c r="U46" s="32"/>
      <c r="V46" s="35"/>
      <c r="W46" s="32"/>
      <c r="X46" s="34"/>
      <c r="Y46" s="32"/>
      <c r="Z46" s="34"/>
      <c r="AA46" s="32"/>
      <c r="AB46" s="35"/>
      <c r="AC46" s="32"/>
      <c r="AD46" s="34"/>
      <c r="AE46" s="32"/>
      <c r="AF46" s="34"/>
      <c r="AG46" s="32"/>
      <c r="AH46" s="35"/>
      <c r="AI46" s="32"/>
      <c r="AJ46" s="34"/>
      <c r="AK46" s="32"/>
      <c r="AL46" s="34"/>
      <c r="AM46" s="32"/>
      <c r="AN46" s="35"/>
      <c r="AO46" s="32"/>
      <c r="AP46" s="34"/>
      <c r="AQ46" s="32"/>
      <c r="AR46" s="34"/>
      <c r="AS46" s="32"/>
      <c r="AT46" s="35"/>
      <c r="AV46" s="107"/>
    </row>
    <row r="47" spans="1:48" x14ac:dyDescent="0.2">
      <c r="A47" s="161"/>
      <c r="B47" s="116" t="s">
        <v>35</v>
      </c>
      <c r="C47" s="16"/>
      <c r="D47" s="28">
        <f>ROUND(SUM(D41:D41)*150%,2)</f>
        <v>30.78</v>
      </c>
      <c r="E47" s="17"/>
      <c r="F47" s="28">
        <f>ROUND(SUM(F41:F41)*150%,2)</f>
        <v>29.24</v>
      </c>
      <c r="G47" s="17"/>
      <c r="H47" s="28">
        <f>ROUND(SUM(H41:H41)*150%,2)</f>
        <v>29.24</v>
      </c>
      <c r="I47" s="17"/>
      <c r="J47" s="29">
        <f>ROUND(SUM(J41:J41)*150%,2)</f>
        <v>35.4</v>
      </c>
      <c r="K47" s="17"/>
      <c r="L47" s="28">
        <f>ROUND(SUM(L41:L41)*150%,2)</f>
        <v>29.24</v>
      </c>
      <c r="M47" s="17"/>
      <c r="N47" s="28">
        <f>ROUND(SUM(N41:N41)*150%,2)</f>
        <v>35.4</v>
      </c>
      <c r="O47" s="17"/>
      <c r="P47" s="29">
        <f>ROUND(SUM(P41:P41)*150%,2)</f>
        <v>29.24</v>
      </c>
      <c r="Q47" s="17"/>
      <c r="R47" s="28">
        <f>ROUND(SUM(R41:R41)*150%,2)</f>
        <v>29.24</v>
      </c>
      <c r="S47" s="17"/>
      <c r="T47" s="28">
        <f>ROUND(SUM(T41:T41)*150%,2)</f>
        <v>30.78</v>
      </c>
      <c r="U47" s="17"/>
      <c r="V47" s="29">
        <f>ROUND(SUM(V41:V41)*150%,2)</f>
        <v>30.78</v>
      </c>
      <c r="W47" s="17"/>
      <c r="X47" s="28">
        <f>ROUND(SUM(X41:X41)*150%,2)</f>
        <v>30.78</v>
      </c>
      <c r="Y47" s="17"/>
      <c r="Z47" s="28">
        <f>ROUND(SUM(Z41:Z41)*150%,2)</f>
        <v>30.78</v>
      </c>
      <c r="AA47" s="17"/>
      <c r="AB47" s="29">
        <f>ROUND(SUM(AB41:AB41)*150%,2)</f>
        <v>30.78</v>
      </c>
      <c r="AC47" s="17"/>
      <c r="AD47" s="28">
        <f>ROUND(SUM(AD41:AD41)*150%,2)</f>
        <v>30.78</v>
      </c>
      <c r="AE47" s="17"/>
      <c r="AF47" s="28">
        <f>ROUND(SUM(AF41:AF41)*150%,2)</f>
        <v>30.78</v>
      </c>
      <c r="AG47" s="17"/>
      <c r="AH47" s="29">
        <f>ROUND(SUM(AH41:AH41)*150%,2)</f>
        <v>30.78</v>
      </c>
      <c r="AI47" s="17"/>
      <c r="AJ47" s="28">
        <f>ROUND(SUM(AJ41:AJ41)*150%,2)</f>
        <v>30.78</v>
      </c>
      <c r="AK47" s="17"/>
      <c r="AL47" s="28">
        <f>ROUND(SUM(AL41:AL41)*150%,2)</f>
        <v>29.24</v>
      </c>
      <c r="AM47" s="17"/>
      <c r="AN47" s="29">
        <f>ROUND(SUM(AN41:AN41)*150%,2)</f>
        <v>35.4</v>
      </c>
      <c r="AO47" s="17"/>
      <c r="AP47" s="28">
        <f>ROUND(SUM(AP41:AP41)*150%,2)</f>
        <v>30.78</v>
      </c>
      <c r="AQ47" s="17"/>
      <c r="AR47" s="28">
        <f>ROUND(SUM(AR41:AR41)*150%,2)</f>
        <v>30.78</v>
      </c>
      <c r="AS47" s="17"/>
      <c r="AT47" s="29">
        <f>ROUND(SUM(AT41:AT41)*150%,2)</f>
        <v>29.24</v>
      </c>
      <c r="AV47" s="107"/>
    </row>
    <row r="48" spans="1:48" x14ac:dyDescent="0.2">
      <c r="A48" s="161"/>
      <c r="B48" s="113" t="s">
        <v>36</v>
      </c>
      <c r="C48" s="16"/>
      <c r="D48" s="30">
        <v>7.6499999999999999E-2</v>
      </c>
      <c r="E48" s="16"/>
      <c r="F48" s="30">
        <v>7.6499999999999999E-2</v>
      </c>
      <c r="G48" s="16"/>
      <c r="H48" s="30">
        <v>7.6499999999999999E-2</v>
      </c>
      <c r="I48" s="16"/>
      <c r="J48" s="31">
        <v>7.6499999999999999E-2</v>
      </c>
      <c r="K48" s="16"/>
      <c r="L48" s="30">
        <v>7.6499999999999999E-2</v>
      </c>
      <c r="M48" s="16"/>
      <c r="N48" s="30">
        <v>7.6499999999999999E-2</v>
      </c>
      <c r="O48" s="16"/>
      <c r="P48" s="31">
        <v>7.6499999999999999E-2</v>
      </c>
      <c r="Q48" s="16"/>
      <c r="R48" s="30">
        <v>7.6499999999999999E-2</v>
      </c>
      <c r="S48" s="16"/>
      <c r="T48" s="30">
        <v>7.6499999999999999E-2</v>
      </c>
      <c r="U48" s="16"/>
      <c r="V48" s="31">
        <v>7.6499999999999999E-2</v>
      </c>
      <c r="W48" s="16"/>
      <c r="X48" s="30">
        <v>7.6499999999999999E-2</v>
      </c>
      <c r="Y48" s="16"/>
      <c r="Z48" s="30">
        <v>7.6499999999999999E-2</v>
      </c>
      <c r="AA48" s="16"/>
      <c r="AB48" s="31">
        <v>7.6499999999999999E-2</v>
      </c>
      <c r="AC48" s="16"/>
      <c r="AD48" s="30">
        <v>7.6499999999999999E-2</v>
      </c>
      <c r="AE48" s="16"/>
      <c r="AF48" s="30">
        <v>7.6499999999999999E-2</v>
      </c>
      <c r="AG48" s="16"/>
      <c r="AH48" s="31">
        <v>7.6499999999999999E-2</v>
      </c>
      <c r="AI48" s="16"/>
      <c r="AJ48" s="30">
        <v>7.6499999999999999E-2</v>
      </c>
      <c r="AK48" s="16"/>
      <c r="AL48" s="30">
        <v>7.6499999999999999E-2</v>
      </c>
      <c r="AM48" s="16"/>
      <c r="AN48" s="31">
        <v>7.6499999999999999E-2</v>
      </c>
      <c r="AO48" s="16"/>
      <c r="AP48" s="30">
        <v>7.6499999999999999E-2</v>
      </c>
      <c r="AQ48" s="16"/>
      <c r="AR48" s="30">
        <v>7.6499999999999999E-2</v>
      </c>
      <c r="AS48" s="16"/>
      <c r="AT48" s="31">
        <v>7.6499999999999999E-2</v>
      </c>
      <c r="AV48" s="107"/>
    </row>
    <row r="49" spans="1:48" x14ac:dyDescent="0.2">
      <c r="A49" s="161"/>
      <c r="B49" s="113" t="s">
        <v>32</v>
      </c>
      <c r="C49" s="32"/>
      <c r="D49" s="30">
        <v>3.6499999999999998E-2</v>
      </c>
      <c r="E49" s="16"/>
      <c r="F49" s="30">
        <f>+$D49</f>
        <v>3.6499999999999998E-2</v>
      </c>
      <c r="G49" s="16"/>
      <c r="H49" s="30">
        <f>+$D49</f>
        <v>3.6499999999999998E-2</v>
      </c>
      <c r="I49" s="16"/>
      <c r="J49" s="31">
        <f>+$D49</f>
        <v>3.6499999999999998E-2</v>
      </c>
      <c r="K49" s="16"/>
      <c r="L49" s="30">
        <f>+$D49</f>
        <v>3.6499999999999998E-2</v>
      </c>
      <c r="M49" s="16"/>
      <c r="N49" s="30">
        <f>+$D49</f>
        <v>3.6499999999999998E-2</v>
      </c>
      <c r="O49" s="16"/>
      <c r="P49" s="31">
        <f>+$D49</f>
        <v>3.6499999999999998E-2</v>
      </c>
      <c r="Q49" s="16"/>
      <c r="R49" s="30">
        <f>+$D49</f>
        <v>3.6499999999999998E-2</v>
      </c>
      <c r="S49" s="16"/>
      <c r="T49" s="30">
        <f>+$D49</f>
        <v>3.6499999999999998E-2</v>
      </c>
      <c r="U49" s="16"/>
      <c r="V49" s="31">
        <f>+$D49</f>
        <v>3.6499999999999998E-2</v>
      </c>
      <c r="W49" s="16"/>
      <c r="X49" s="30">
        <f>+$D49</f>
        <v>3.6499999999999998E-2</v>
      </c>
      <c r="Y49" s="16"/>
      <c r="Z49" s="30">
        <f>+$D49</f>
        <v>3.6499999999999998E-2</v>
      </c>
      <c r="AA49" s="16"/>
      <c r="AB49" s="31">
        <f>+$D49</f>
        <v>3.6499999999999998E-2</v>
      </c>
      <c r="AC49" s="16"/>
      <c r="AD49" s="30">
        <f>+$D49</f>
        <v>3.6499999999999998E-2</v>
      </c>
      <c r="AE49" s="16"/>
      <c r="AF49" s="30">
        <f>+$D49</f>
        <v>3.6499999999999998E-2</v>
      </c>
      <c r="AG49" s="16"/>
      <c r="AH49" s="31">
        <f>+$D49</f>
        <v>3.6499999999999998E-2</v>
      </c>
      <c r="AI49" s="16"/>
      <c r="AJ49" s="30">
        <f>+$D49</f>
        <v>3.6499999999999998E-2</v>
      </c>
      <c r="AK49" s="16"/>
      <c r="AL49" s="30">
        <f>+$D49</f>
        <v>3.6499999999999998E-2</v>
      </c>
      <c r="AM49" s="16"/>
      <c r="AN49" s="31">
        <f>+$D49</f>
        <v>3.6499999999999998E-2</v>
      </c>
      <c r="AO49" s="16"/>
      <c r="AP49" s="30">
        <f>+$D49</f>
        <v>3.6499999999999998E-2</v>
      </c>
      <c r="AQ49" s="16"/>
      <c r="AR49" s="30">
        <f>+$D49</f>
        <v>3.6499999999999998E-2</v>
      </c>
      <c r="AS49" s="16"/>
      <c r="AT49" s="31">
        <f>+$D49</f>
        <v>3.6499999999999998E-2</v>
      </c>
      <c r="AV49" s="107"/>
    </row>
    <row r="50" spans="1:48" x14ac:dyDescent="0.2">
      <c r="A50" s="161"/>
      <c r="B50" s="119" t="s">
        <v>33</v>
      </c>
      <c r="C50" s="33"/>
      <c r="D50" s="34">
        <f>ROUND(D47*(1+SUM(D48:D49)),2)</f>
        <v>34.26</v>
      </c>
      <c r="E50" s="32"/>
      <c r="F50" s="34">
        <f>ROUND(F47*(1+SUM(F48:F49)),2)</f>
        <v>32.54</v>
      </c>
      <c r="G50" s="32"/>
      <c r="H50" s="34">
        <f>ROUND(H47*(1+SUM(H48:H49)),2)</f>
        <v>32.54</v>
      </c>
      <c r="I50" s="32"/>
      <c r="J50" s="35">
        <f>ROUND(J47*(1+SUM(J48:J49)),2)</f>
        <v>39.4</v>
      </c>
      <c r="K50" s="32"/>
      <c r="L50" s="34">
        <f>ROUND(L47*(1+SUM(L48:L49)),2)</f>
        <v>32.54</v>
      </c>
      <c r="M50" s="32"/>
      <c r="N50" s="34">
        <f>ROUND(N47*(1+SUM(N48:N49)),2)</f>
        <v>39.4</v>
      </c>
      <c r="O50" s="32"/>
      <c r="P50" s="35">
        <f>ROUND(P47*(1+SUM(P48:P49)),2)</f>
        <v>32.54</v>
      </c>
      <c r="Q50" s="32"/>
      <c r="R50" s="34">
        <f>ROUND(R47*(1+SUM(R48:R49)),2)</f>
        <v>32.54</v>
      </c>
      <c r="S50" s="32"/>
      <c r="T50" s="34">
        <f>ROUND(T47*(1+SUM(T48:T49)),2)</f>
        <v>34.26</v>
      </c>
      <c r="U50" s="32"/>
      <c r="V50" s="35">
        <f>ROUND(V47*(1+SUM(V48:V49)),2)</f>
        <v>34.26</v>
      </c>
      <c r="W50" s="32"/>
      <c r="X50" s="34">
        <f>ROUND(X47*(1+SUM(X48:X49)),2)</f>
        <v>34.26</v>
      </c>
      <c r="Y50" s="32"/>
      <c r="Z50" s="34">
        <f>ROUND(Z47*(1+SUM(Z48:Z49)),2)</f>
        <v>34.26</v>
      </c>
      <c r="AA50" s="32"/>
      <c r="AB50" s="35">
        <f>ROUND(AB47*(1+SUM(AB48:AB49)),2)</f>
        <v>34.26</v>
      </c>
      <c r="AC50" s="32"/>
      <c r="AD50" s="34">
        <f>ROUND(AD47*(1+SUM(AD48:AD49)),2)</f>
        <v>34.26</v>
      </c>
      <c r="AE50" s="32"/>
      <c r="AF50" s="34">
        <f>ROUND(AF47*(1+SUM(AF48:AF49)),2)</f>
        <v>34.26</v>
      </c>
      <c r="AG50" s="32"/>
      <c r="AH50" s="35">
        <f>ROUND(AH47*(1+SUM(AH48:AH49)),2)</f>
        <v>34.26</v>
      </c>
      <c r="AI50" s="32"/>
      <c r="AJ50" s="34">
        <f>ROUND(AJ47*(1+SUM(AJ48:AJ49)),2)</f>
        <v>34.26</v>
      </c>
      <c r="AK50" s="32"/>
      <c r="AL50" s="34">
        <f>ROUND(AL47*(1+SUM(AL48:AL49)),2)</f>
        <v>32.54</v>
      </c>
      <c r="AM50" s="32"/>
      <c r="AN50" s="35">
        <f>ROUND(AN47*(1+SUM(AN48:AN49)),2)</f>
        <v>39.4</v>
      </c>
      <c r="AO50" s="32"/>
      <c r="AP50" s="34">
        <f>ROUND(AP47*(1+SUM(AP48:AP49)),2)</f>
        <v>34.26</v>
      </c>
      <c r="AQ50" s="32"/>
      <c r="AR50" s="34">
        <f>ROUND(AR47*(1+SUM(AR48:AR49)),2)</f>
        <v>34.26</v>
      </c>
      <c r="AS50" s="32"/>
      <c r="AT50" s="35">
        <f>ROUND(AT47*(1+SUM(AT48:AT49)),2)</f>
        <v>32.54</v>
      </c>
      <c r="AV50" s="107"/>
    </row>
    <row r="51" spans="1:48" ht="3.95" customHeight="1" x14ac:dyDescent="0.2">
      <c r="A51" s="161"/>
      <c r="B51" s="119"/>
      <c r="C51" s="33"/>
      <c r="D51" s="34"/>
      <c r="E51" s="32"/>
      <c r="F51" s="34"/>
      <c r="G51" s="32"/>
      <c r="H51" s="34"/>
      <c r="I51" s="32"/>
      <c r="J51" s="35"/>
      <c r="K51" s="32"/>
      <c r="L51" s="34"/>
      <c r="M51" s="32"/>
      <c r="N51" s="34"/>
      <c r="O51" s="32"/>
      <c r="P51" s="35"/>
      <c r="Q51" s="32"/>
      <c r="R51" s="34"/>
      <c r="S51" s="32"/>
      <c r="T51" s="34"/>
      <c r="U51" s="32"/>
      <c r="V51" s="35"/>
      <c r="W51" s="32"/>
      <c r="X51" s="34"/>
      <c r="Y51" s="32"/>
      <c r="Z51" s="34"/>
      <c r="AA51" s="32"/>
      <c r="AB51" s="35"/>
      <c r="AC51" s="32"/>
      <c r="AD51" s="34"/>
      <c r="AE51" s="32"/>
      <c r="AF51" s="34"/>
      <c r="AG51" s="32"/>
      <c r="AH51" s="35"/>
      <c r="AI51" s="32"/>
      <c r="AJ51" s="34"/>
      <c r="AK51" s="32"/>
      <c r="AL51" s="34"/>
      <c r="AM51" s="32"/>
      <c r="AN51" s="35"/>
      <c r="AO51" s="32"/>
      <c r="AP51" s="34"/>
      <c r="AQ51" s="32"/>
      <c r="AR51" s="34"/>
      <c r="AS51" s="32"/>
      <c r="AT51" s="35"/>
      <c r="AV51" s="107"/>
    </row>
    <row r="52" spans="1:48" x14ac:dyDescent="0.2">
      <c r="A52" s="161"/>
      <c r="B52" s="113" t="s">
        <v>37</v>
      </c>
      <c r="C52" s="32"/>
      <c r="D52" s="30">
        <v>0.05</v>
      </c>
      <c r="E52" s="16"/>
      <c r="F52" s="30">
        <f>+$D52</f>
        <v>0.05</v>
      </c>
      <c r="G52" s="16"/>
      <c r="H52" s="30">
        <f>+$D52</f>
        <v>0.05</v>
      </c>
      <c r="I52" s="16"/>
      <c r="J52" s="31">
        <f>+$D52</f>
        <v>0.05</v>
      </c>
      <c r="K52" s="16"/>
      <c r="L52" s="30">
        <f>+$D52</f>
        <v>0.05</v>
      </c>
      <c r="M52" s="16"/>
      <c r="N52" s="30">
        <f>+$D52</f>
        <v>0.05</v>
      </c>
      <c r="O52" s="16"/>
      <c r="P52" s="31">
        <f>+$D52</f>
        <v>0.05</v>
      </c>
      <c r="Q52" s="16"/>
      <c r="R52" s="30">
        <f>+$D52</f>
        <v>0.05</v>
      </c>
      <c r="S52" s="16"/>
      <c r="T52" s="30">
        <f>+$D52</f>
        <v>0.05</v>
      </c>
      <c r="U52" s="16"/>
      <c r="V52" s="31">
        <f>+$D52</f>
        <v>0.05</v>
      </c>
      <c r="W52" s="16"/>
      <c r="X52" s="30">
        <f>+$D52</f>
        <v>0.05</v>
      </c>
      <c r="Y52" s="16"/>
      <c r="Z52" s="30">
        <f>+$D52</f>
        <v>0.05</v>
      </c>
      <c r="AA52" s="16"/>
      <c r="AB52" s="31">
        <f>+$D52</f>
        <v>0.05</v>
      </c>
      <c r="AC52" s="16"/>
      <c r="AD52" s="30">
        <f>+$D52</f>
        <v>0.05</v>
      </c>
      <c r="AE52" s="16"/>
      <c r="AF52" s="30">
        <f>+$D52</f>
        <v>0.05</v>
      </c>
      <c r="AG52" s="16"/>
      <c r="AH52" s="31">
        <f>+$D52</f>
        <v>0.05</v>
      </c>
      <c r="AI52" s="16"/>
      <c r="AJ52" s="30">
        <f>+$D52</f>
        <v>0.05</v>
      </c>
      <c r="AK52" s="16"/>
      <c r="AL52" s="30">
        <f>+$D52</f>
        <v>0.05</v>
      </c>
      <c r="AM52" s="16"/>
      <c r="AN52" s="31">
        <f>+$D52</f>
        <v>0.05</v>
      </c>
      <c r="AO52" s="16"/>
      <c r="AP52" s="30">
        <f>+$D52</f>
        <v>0.05</v>
      </c>
      <c r="AQ52" s="16"/>
      <c r="AR52" s="30">
        <f>+$D52</f>
        <v>0.05</v>
      </c>
      <c r="AS52" s="16"/>
      <c r="AT52" s="31">
        <f>+$D52</f>
        <v>0.05</v>
      </c>
      <c r="AV52" s="107"/>
    </row>
    <row r="53" spans="1:48" x14ac:dyDescent="0.2">
      <c r="A53" s="161"/>
      <c r="B53" s="119" t="s">
        <v>38</v>
      </c>
      <c r="C53" s="33"/>
      <c r="D53" s="34">
        <f>ROUND(SUM(D44*(1-D52),D50*D52),2)</f>
        <v>25.9</v>
      </c>
      <c r="E53" s="32"/>
      <c r="F53" s="34">
        <f>ROUND(SUM(F44*(1-F52),F50*F52),2)</f>
        <v>24.73</v>
      </c>
      <c r="G53" s="32"/>
      <c r="H53" s="34">
        <f>ROUND(SUM(H44*(1-H52),H50*H52),2)</f>
        <v>24.73</v>
      </c>
      <c r="I53" s="32"/>
      <c r="J53" s="35">
        <f>ROUND(SUM(J44*(1-J52),J50*J52),2)</f>
        <v>29.42</v>
      </c>
      <c r="K53" s="32"/>
      <c r="L53" s="34">
        <f>ROUND(SUM(L44*(1-L52),L50*L52),2)</f>
        <v>24.73</v>
      </c>
      <c r="M53" s="32"/>
      <c r="N53" s="34">
        <f>ROUND(SUM(N44*(1-N52),N50*N52),2)</f>
        <v>29.42</v>
      </c>
      <c r="O53" s="32"/>
      <c r="P53" s="35">
        <f>ROUND(SUM(P44*(1-P52),P50*P52),2)</f>
        <v>24.73</v>
      </c>
      <c r="Q53" s="32"/>
      <c r="R53" s="34">
        <f>ROUND(SUM(R44*(1-R52),R50*R52),2)</f>
        <v>24.73</v>
      </c>
      <c r="S53" s="32"/>
      <c r="T53" s="34">
        <f>ROUND(SUM(T44*(1-T52),T50*T52),2)</f>
        <v>25.9</v>
      </c>
      <c r="U53" s="32"/>
      <c r="V53" s="35">
        <f>ROUND(SUM(V44*(1-V52),V50*V52),2)</f>
        <v>25.9</v>
      </c>
      <c r="W53" s="32"/>
      <c r="X53" s="34">
        <f>ROUND(SUM(X44*(1-X52),X50*X52),2)</f>
        <v>25.9</v>
      </c>
      <c r="Y53" s="32"/>
      <c r="Z53" s="34">
        <f>ROUND(SUM(Z44*(1-Z52),Z50*Z52),2)</f>
        <v>25.9</v>
      </c>
      <c r="AA53" s="32"/>
      <c r="AB53" s="35">
        <f>ROUND(SUM(AB44*(1-AB52),AB50*AB52),2)</f>
        <v>25.9</v>
      </c>
      <c r="AC53" s="32"/>
      <c r="AD53" s="34">
        <f>ROUND(SUM(AD44*(1-AD52),AD50*AD52),2)</f>
        <v>25.9</v>
      </c>
      <c r="AE53" s="32"/>
      <c r="AF53" s="34">
        <f>ROUND(SUM(AF44*(1-AF52),AF50*AF52),2)</f>
        <v>25.9</v>
      </c>
      <c r="AG53" s="32"/>
      <c r="AH53" s="35">
        <f>ROUND(SUM(AH44*(1-AH52),AH50*AH52),2)</f>
        <v>25.9</v>
      </c>
      <c r="AI53" s="32"/>
      <c r="AJ53" s="34">
        <f>ROUND(SUM(AJ44*(1-AJ52),AJ50*AJ52),2)</f>
        <v>25.9</v>
      </c>
      <c r="AK53" s="32"/>
      <c r="AL53" s="34">
        <f>ROUND(SUM(AL44*(1-AL52),AL50*AL52),2)</f>
        <v>24.73</v>
      </c>
      <c r="AM53" s="32"/>
      <c r="AN53" s="35">
        <f>ROUND(SUM(AN44*(1-AN52),AN50*AN52),2)</f>
        <v>29.42</v>
      </c>
      <c r="AO53" s="32"/>
      <c r="AP53" s="34">
        <f>ROUND(SUM(AP44*(1-AP52),AP50*AP52),2)</f>
        <v>25.9</v>
      </c>
      <c r="AQ53" s="32"/>
      <c r="AR53" s="34">
        <f>ROUND(SUM(AR44*(1-AR52),AR50*AR52),2)</f>
        <v>25.9</v>
      </c>
      <c r="AS53" s="32"/>
      <c r="AT53" s="35">
        <f>ROUND(SUM(AT44*(1-AT52),AT50*AT52),2)</f>
        <v>24.73</v>
      </c>
      <c r="AV53" s="107"/>
    </row>
    <row r="54" spans="1:48" ht="3.95" customHeight="1" x14ac:dyDescent="0.2">
      <c r="A54" s="161"/>
      <c r="B54" s="119"/>
      <c r="C54" s="33"/>
      <c r="E54" s="33"/>
      <c r="G54" s="33"/>
      <c r="I54" s="33"/>
      <c r="J54" s="36"/>
      <c r="K54" s="33"/>
      <c r="M54" s="33"/>
      <c r="O54" s="33"/>
      <c r="P54" s="36"/>
      <c r="Q54" s="33"/>
      <c r="S54" s="33"/>
      <c r="U54" s="33"/>
      <c r="V54" s="36"/>
      <c r="W54" s="33"/>
      <c r="Y54" s="33"/>
      <c r="AA54" s="33"/>
      <c r="AB54" s="36"/>
      <c r="AC54" s="33"/>
      <c r="AE54" s="33"/>
      <c r="AG54" s="33"/>
      <c r="AH54" s="36"/>
      <c r="AI54" s="33"/>
      <c r="AK54" s="33"/>
      <c r="AM54" s="33"/>
      <c r="AN54" s="36"/>
      <c r="AO54" s="33"/>
      <c r="AQ54" s="33"/>
      <c r="AS54" s="33"/>
      <c r="AT54" s="36"/>
      <c r="AV54" s="111"/>
    </row>
    <row r="55" spans="1:48" ht="12.75" customHeight="1" x14ac:dyDescent="0.2">
      <c r="A55" s="161"/>
      <c r="B55" s="118" t="s">
        <v>39</v>
      </c>
      <c r="C55" s="33"/>
      <c r="E55" s="33"/>
      <c r="G55" s="33"/>
      <c r="I55" s="33"/>
      <c r="J55" s="36"/>
      <c r="K55" s="33"/>
      <c r="M55" s="33"/>
      <c r="O55" s="33"/>
      <c r="P55" s="36"/>
      <c r="Q55" s="33"/>
      <c r="S55" s="33"/>
      <c r="U55" s="33"/>
      <c r="V55" s="36"/>
      <c r="W55" s="33"/>
      <c r="Y55" s="33"/>
      <c r="AA55" s="33"/>
      <c r="AB55" s="36"/>
      <c r="AC55" s="33"/>
      <c r="AE55" s="33"/>
      <c r="AG55" s="33"/>
      <c r="AH55" s="36"/>
      <c r="AI55" s="33"/>
      <c r="AK55" s="33"/>
      <c r="AM55" s="33"/>
      <c r="AN55" s="36"/>
      <c r="AO55" s="33"/>
      <c r="AQ55" s="33"/>
      <c r="AS55" s="33"/>
      <c r="AT55" s="36"/>
      <c r="AV55" s="111"/>
    </row>
    <row r="56" spans="1:48" ht="12.75" customHeight="1" x14ac:dyDescent="0.2">
      <c r="A56" s="161"/>
      <c r="B56" s="119" t="s">
        <v>40</v>
      </c>
      <c r="C56" s="121"/>
      <c r="D56" s="38">
        <v>36.35</v>
      </c>
      <c r="E56" s="32"/>
      <c r="F56" s="38">
        <f>+$D56</f>
        <v>36.35</v>
      </c>
      <c r="G56" s="32"/>
      <c r="H56" s="38">
        <f>+$D56</f>
        <v>36.35</v>
      </c>
      <c r="I56" s="32"/>
      <c r="J56" s="39">
        <f>+$D56</f>
        <v>36.35</v>
      </c>
      <c r="K56" s="32"/>
      <c r="L56" s="38">
        <f>+$D56</f>
        <v>36.35</v>
      </c>
      <c r="M56" s="32"/>
      <c r="N56" s="38">
        <f>+$D56</f>
        <v>36.35</v>
      </c>
      <c r="O56" s="32"/>
      <c r="P56" s="39">
        <f>+$D56</f>
        <v>36.35</v>
      </c>
      <c r="Q56" s="32"/>
      <c r="R56" s="38">
        <f>+$D56</f>
        <v>36.35</v>
      </c>
      <c r="S56" s="32"/>
      <c r="T56" s="38">
        <f>+$D56</f>
        <v>36.35</v>
      </c>
      <c r="U56" s="32"/>
      <c r="V56" s="39">
        <f>+$D56</f>
        <v>36.35</v>
      </c>
      <c r="W56" s="32"/>
      <c r="X56" s="38">
        <f>+$D56</f>
        <v>36.35</v>
      </c>
      <c r="Y56" s="32"/>
      <c r="Z56" s="38">
        <f>+$D56</f>
        <v>36.35</v>
      </c>
      <c r="AA56" s="32"/>
      <c r="AB56" s="39">
        <f>+$D56</f>
        <v>36.35</v>
      </c>
      <c r="AC56" s="32"/>
      <c r="AD56" s="38">
        <f>+$D56</f>
        <v>36.35</v>
      </c>
      <c r="AE56" s="32"/>
      <c r="AF56" s="38">
        <f>+$D56</f>
        <v>36.35</v>
      </c>
      <c r="AG56" s="32"/>
      <c r="AH56" s="39">
        <f>+$D56</f>
        <v>36.35</v>
      </c>
      <c r="AI56" s="32"/>
      <c r="AJ56" s="38">
        <f>+$D56</f>
        <v>36.35</v>
      </c>
      <c r="AK56" s="32"/>
      <c r="AL56" s="38">
        <f>+$D56</f>
        <v>36.35</v>
      </c>
      <c r="AM56" s="32"/>
      <c r="AN56" s="39">
        <f>+$D56</f>
        <v>36.35</v>
      </c>
      <c r="AO56" s="32"/>
      <c r="AP56" s="38">
        <f>+$D56</f>
        <v>36.35</v>
      </c>
      <c r="AQ56" s="32"/>
      <c r="AR56" s="38">
        <f>+$D56</f>
        <v>36.35</v>
      </c>
      <c r="AS56" s="32"/>
      <c r="AT56" s="39">
        <f>+$D56</f>
        <v>36.35</v>
      </c>
      <c r="AV56" s="107"/>
    </row>
    <row r="57" spans="1:48" ht="12.75" customHeight="1" x14ac:dyDescent="0.2">
      <c r="A57" s="161"/>
      <c r="B57" s="113" t="s">
        <v>41</v>
      </c>
      <c r="C57" s="121"/>
      <c r="D57" s="40">
        <v>0.9</v>
      </c>
      <c r="E57" s="37"/>
      <c r="F57" s="40">
        <v>0.9</v>
      </c>
      <c r="G57" s="37"/>
      <c r="H57" s="40">
        <v>0.9</v>
      </c>
      <c r="I57" s="37"/>
      <c r="J57" s="41">
        <v>0.9</v>
      </c>
      <c r="K57" s="37"/>
      <c r="L57" s="40">
        <v>0.9</v>
      </c>
      <c r="M57" s="37"/>
      <c r="N57" s="40">
        <v>0.9</v>
      </c>
      <c r="O57" s="37"/>
      <c r="P57" s="41">
        <v>0.9</v>
      </c>
      <c r="Q57" s="37"/>
      <c r="R57" s="40">
        <v>0.9</v>
      </c>
      <c r="S57" s="37"/>
      <c r="T57" s="40">
        <v>0.9</v>
      </c>
      <c r="U57" s="37"/>
      <c r="V57" s="41">
        <v>0.9</v>
      </c>
      <c r="W57" s="37"/>
      <c r="X57" s="40">
        <v>0.9</v>
      </c>
      <c r="Y57" s="37"/>
      <c r="Z57" s="40">
        <v>0.9</v>
      </c>
      <c r="AA57" s="37"/>
      <c r="AB57" s="41">
        <v>0.9</v>
      </c>
      <c r="AC57" s="37"/>
      <c r="AD57" s="40">
        <v>0.9</v>
      </c>
      <c r="AE57" s="37"/>
      <c r="AF57" s="40">
        <v>0.9</v>
      </c>
      <c r="AG57" s="37"/>
      <c r="AH57" s="41">
        <v>0.9</v>
      </c>
      <c r="AI57" s="37"/>
      <c r="AJ57" s="40">
        <v>0.9</v>
      </c>
      <c r="AK57" s="37"/>
      <c r="AL57" s="40">
        <v>0.9</v>
      </c>
      <c r="AM57" s="37"/>
      <c r="AN57" s="41">
        <v>0.9</v>
      </c>
      <c r="AO57" s="37"/>
      <c r="AP57" s="40">
        <v>0.9</v>
      </c>
      <c r="AQ57" s="37"/>
      <c r="AR57" s="40">
        <v>0.9</v>
      </c>
      <c r="AS57" s="37"/>
      <c r="AT57" s="41">
        <v>0.9</v>
      </c>
      <c r="AV57" s="111"/>
    </row>
    <row r="58" spans="1:48" ht="12.75" customHeight="1" x14ac:dyDescent="0.2">
      <c r="A58" s="161"/>
      <c r="B58" s="113" t="s">
        <v>42</v>
      </c>
      <c r="C58" s="33"/>
      <c r="D58" s="40">
        <v>0.67</v>
      </c>
      <c r="E58" s="42"/>
      <c r="F58" s="40">
        <v>0.67</v>
      </c>
      <c r="G58" s="42"/>
      <c r="H58" s="40">
        <v>0.67</v>
      </c>
      <c r="I58" s="42"/>
      <c r="J58" s="41">
        <v>0.67</v>
      </c>
      <c r="K58" s="42"/>
      <c r="L58" s="40">
        <v>0.67</v>
      </c>
      <c r="M58" s="42"/>
      <c r="N58" s="40">
        <v>0.67</v>
      </c>
      <c r="O58" s="42"/>
      <c r="P58" s="41">
        <v>0.67</v>
      </c>
      <c r="Q58" s="42"/>
      <c r="R58" s="40">
        <v>0.67</v>
      </c>
      <c r="S58" s="42"/>
      <c r="T58" s="40">
        <v>0.67</v>
      </c>
      <c r="U58" s="42"/>
      <c r="V58" s="41">
        <v>0.67</v>
      </c>
      <c r="W58" s="42"/>
      <c r="X58" s="40">
        <v>0.67</v>
      </c>
      <c r="Y58" s="42"/>
      <c r="Z58" s="40">
        <v>0.67</v>
      </c>
      <c r="AA58" s="42"/>
      <c r="AB58" s="41">
        <v>0.67</v>
      </c>
      <c r="AC58" s="42"/>
      <c r="AD58" s="40">
        <v>0.67</v>
      </c>
      <c r="AE58" s="42"/>
      <c r="AF58" s="40">
        <v>0.67</v>
      </c>
      <c r="AG58" s="42"/>
      <c r="AH58" s="41">
        <v>0.67</v>
      </c>
      <c r="AI58" s="42"/>
      <c r="AJ58" s="40">
        <v>0.67</v>
      </c>
      <c r="AK58" s="42"/>
      <c r="AL58" s="40">
        <v>0.67</v>
      </c>
      <c r="AM58" s="42"/>
      <c r="AN58" s="41">
        <v>0.67</v>
      </c>
      <c r="AO58" s="42"/>
      <c r="AP58" s="40">
        <v>0.67</v>
      </c>
      <c r="AQ58" s="42"/>
      <c r="AR58" s="40">
        <v>0.67</v>
      </c>
      <c r="AS58" s="42"/>
      <c r="AT58" s="41">
        <v>0.67</v>
      </c>
      <c r="AV58" s="107"/>
    </row>
    <row r="59" spans="1:48" ht="12.75" customHeight="1" x14ac:dyDescent="0.2">
      <c r="A59" s="161"/>
      <c r="B59" s="113" t="s">
        <v>43</v>
      </c>
      <c r="C59" s="33"/>
      <c r="D59" s="40">
        <v>3.04</v>
      </c>
      <c r="E59" s="42"/>
      <c r="F59" s="40">
        <v>3.04</v>
      </c>
      <c r="G59" s="42"/>
      <c r="H59" s="40">
        <v>3.04</v>
      </c>
      <c r="I59" s="42"/>
      <c r="J59" s="41">
        <v>3.04</v>
      </c>
      <c r="K59" s="42"/>
      <c r="L59" s="40">
        <v>3.04</v>
      </c>
      <c r="M59" s="42"/>
      <c r="N59" s="40">
        <v>3.04</v>
      </c>
      <c r="O59" s="42"/>
      <c r="P59" s="41">
        <v>3.04</v>
      </c>
      <c r="Q59" s="42"/>
      <c r="R59" s="40">
        <v>3.04</v>
      </c>
      <c r="S59" s="42"/>
      <c r="T59" s="40">
        <v>3.04</v>
      </c>
      <c r="U59" s="42"/>
      <c r="V59" s="41">
        <v>3.04</v>
      </c>
      <c r="W59" s="42"/>
      <c r="X59" s="40">
        <v>3.04</v>
      </c>
      <c r="Y59" s="42"/>
      <c r="Z59" s="40">
        <v>3.04</v>
      </c>
      <c r="AA59" s="42"/>
      <c r="AB59" s="41">
        <v>3.04</v>
      </c>
      <c r="AC59" s="42"/>
      <c r="AD59" s="40">
        <v>3.04</v>
      </c>
      <c r="AE59" s="42"/>
      <c r="AF59" s="40">
        <v>3.04</v>
      </c>
      <c r="AG59" s="42"/>
      <c r="AH59" s="41">
        <v>3.04</v>
      </c>
      <c r="AI59" s="42"/>
      <c r="AJ59" s="40">
        <v>3.04</v>
      </c>
      <c r="AK59" s="42"/>
      <c r="AL59" s="40">
        <v>3.04</v>
      </c>
      <c r="AM59" s="42"/>
      <c r="AN59" s="41">
        <v>3.04</v>
      </c>
      <c r="AO59" s="42"/>
      <c r="AP59" s="40">
        <v>3.04</v>
      </c>
      <c r="AQ59" s="42"/>
      <c r="AR59" s="40">
        <v>3.04</v>
      </c>
      <c r="AS59" s="42"/>
      <c r="AT59" s="41">
        <v>3.04</v>
      </c>
      <c r="AV59" s="111"/>
    </row>
    <row r="60" spans="1:48" ht="12.75" customHeight="1" x14ac:dyDescent="0.2">
      <c r="A60" s="161"/>
      <c r="B60" s="119" t="s">
        <v>44</v>
      </c>
      <c r="C60" s="33"/>
      <c r="D60" s="43">
        <f>+D56-SUM(D57:D59)</f>
        <v>31.740000000000002</v>
      </c>
      <c r="E60" s="42"/>
      <c r="F60" s="43">
        <f>+F56-SUM(F57:F59)</f>
        <v>31.740000000000002</v>
      </c>
      <c r="G60" s="42"/>
      <c r="H60" s="43">
        <f>+H56-SUM(H57:H59)</f>
        <v>31.740000000000002</v>
      </c>
      <c r="I60" s="42"/>
      <c r="J60" s="44">
        <f>+J56-SUM(J57:J59)</f>
        <v>31.740000000000002</v>
      </c>
      <c r="K60" s="42"/>
      <c r="L60" s="43">
        <f>+L56-SUM(L57:L59)</f>
        <v>31.740000000000002</v>
      </c>
      <c r="M60" s="42"/>
      <c r="N60" s="43">
        <f>+N56-SUM(N57:N59)</f>
        <v>31.740000000000002</v>
      </c>
      <c r="O60" s="42"/>
      <c r="P60" s="44">
        <f>+P56-SUM(P57:P59)</f>
        <v>31.740000000000002</v>
      </c>
      <c r="Q60" s="42"/>
      <c r="R60" s="43">
        <f>+R56-SUM(R57:R59)</f>
        <v>31.740000000000002</v>
      </c>
      <c r="S60" s="42"/>
      <c r="T60" s="43">
        <f>+T56-SUM(T57:T59)</f>
        <v>31.740000000000002</v>
      </c>
      <c r="U60" s="42"/>
      <c r="V60" s="44">
        <f>+V56-SUM(V57:V59)</f>
        <v>31.740000000000002</v>
      </c>
      <c r="W60" s="42"/>
      <c r="X60" s="43">
        <f>+X56-SUM(X57:X59)</f>
        <v>31.740000000000002</v>
      </c>
      <c r="Y60" s="42"/>
      <c r="Z60" s="43">
        <f>+Z56-SUM(Z57:Z59)</f>
        <v>31.740000000000002</v>
      </c>
      <c r="AA60" s="42"/>
      <c r="AB60" s="44">
        <f>+AB56-SUM(AB57:AB59)</f>
        <v>31.740000000000002</v>
      </c>
      <c r="AC60" s="42"/>
      <c r="AD60" s="43">
        <f>+AD56-SUM(AD57:AD59)</f>
        <v>31.740000000000002</v>
      </c>
      <c r="AE60" s="42"/>
      <c r="AF60" s="43">
        <f>+AF56-SUM(AF57:AF59)</f>
        <v>31.740000000000002</v>
      </c>
      <c r="AG60" s="42"/>
      <c r="AH60" s="44">
        <f>+AH56-SUM(AH57:AH59)</f>
        <v>31.740000000000002</v>
      </c>
      <c r="AI60" s="42"/>
      <c r="AJ60" s="43">
        <f>+AJ56-SUM(AJ57:AJ59)</f>
        <v>31.740000000000002</v>
      </c>
      <c r="AK60" s="42"/>
      <c r="AL60" s="43">
        <f>+AL56-SUM(AL57:AL59)</f>
        <v>31.740000000000002</v>
      </c>
      <c r="AM60" s="42"/>
      <c r="AN60" s="44">
        <f>+AN56-SUM(AN57:AN59)</f>
        <v>31.740000000000002</v>
      </c>
      <c r="AO60" s="42"/>
      <c r="AP60" s="43">
        <f>+AP56-SUM(AP57:AP59)</f>
        <v>31.740000000000002</v>
      </c>
      <c r="AQ60" s="42"/>
      <c r="AR60" s="43">
        <f>+AR56-SUM(AR57:AR59)</f>
        <v>31.740000000000002</v>
      </c>
      <c r="AS60" s="42"/>
      <c r="AT60" s="44">
        <f>+AT56-SUM(AT57:AT59)</f>
        <v>31.740000000000002</v>
      </c>
      <c r="AV60" s="111"/>
    </row>
    <row r="61" spans="1:48" ht="12.75" customHeight="1" x14ac:dyDescent="0.2">
      <c r="A61" s="161"/>
      <c r="B61" s="119" t="s">
        <v>45</v>
      </c>
      <c r="C61" s="122"/>
      <c r="D61" s="46">
        <f>ROUND(D56/D60,2)</f>
        <v>1.1499999999999999</v>
      </c>
      <c r="E61" s="45"/>
      <c r="F61" s="46">
        <f>ROUND(F56/F60,2)</f>
        <v>1.1499999999999999</v>
      </c>
      <c r="G61" s="45"/>
      <c r="H61" s="46">
        <f>ROUND(H56/H60,2)</f>
        <v>1.1499999999999999</v>
      </c>
      <c r="I61" s="45"/>
      <c r="J61" s="47">
        <f>ROUND(J56/J60,2)</f>
        <v>1.1499999999999999</v>
      </c>
      <c r="K61" s="45"/>
      <c r="L61" s="46">
        <f>ROUND(L56/L60,2)</f>
        <v>1.1499999999999999</v>
      </c>
      <c r="M61" s="45"/>
      <c r="N61" s="46">
        <f>ROUND(N56/N60,2)</f>
        <v>1.1499999999999999</v>
      </c>
      <c r="O61" s="45"/>
      <c r="P61" s="47">
        <f>ROUND(P56/P60,2)</f>
        <v>1.1499999999999999</v>
      </c>
      <c r="Q61" s="45"/>
      <c r="R61" s="46">
        <f>ROUND(R56/R60,2)</f>
        <v>1.1499999999999999</v>
      </c>
      <c r="S61" s="45"/>
      <c r="T61" s="46">
        <f>ROUND(T56/T60,2)</f>
        <v>1.1499999999999999</v>
      </c>
      <c r="U61" s="45"/>
      <c r="V61" s="47">
        <f>ROUND(V56/V60,2)</f>
        <v>1.1499999999999999</v>
      </c>
      <c r="W61" s="45"/>
      <c r="X61" s="46">
        <f>ROUND(X56/X60,2)</f>
        <v>1.1499999999999999</v>
      </c>
      <c r="Y61" s="45"/>
      <c r="Z61" s="46">
        <f>ROUND(Z56/Z60,2)</f>
        <v>1.1499999999999999</v>
      </c>
      <c r="AA61" s="45"/>
      <c r="AB61" s="47">
        <f>ROUND(AB56/AB60,2)</f>
        <v>1.1499999999999999</v>
      </c>
      <c r="AC61" s="45"/>
      <c r="AD61" s="46">
        <f>ROUND(AD56/AD60,2)</f>
        <v>1.1499999999999999</v>
      </c>
      <c r="AE61" s="45"/>
      <c r="AF61" s="46">
        <f>ROUND(AF56/AF60,2)</f>
        <v>1.1499999999999999</v>
      </c>
      <c r="AG61" s="45"/>
      <c r="AH61" s="47">
        <f>ROUND(AH56/AH60,2)</f>
        <v>1.1499999999999999</v>
      </c>
      <c r="AI61" s="45"/>
      <c r="AJ61" s="46">
        <f>ROUND(AJ56/AJ60,2)</f>
        <v>1.1499999999999999</v>
      </c>
      <c r="AK61" s="45"/>
      <c r="AL61" s="46">
        <f>ROUND(AL56/AL60,2)</f>
        <v>1.1499999999999999</v>
      </c>
      <c r="AM61" s="45"/>
      <c r="AN61" s="47">
        <f>ROUND(AN56/AN60,2)</f>
        <v>1.1499999999999999</v>
      </c>
      <c r="AO61" s="45"/>
      <c r="AP61" s="46">
        <f>ROUND(AP56/AP60,2)</f>
        <v>1.1499999999999999</v>
      </c>
      <c r="AQ61" s="45"/>
      <c r="AR61" s="46">
        <f>ROUND(AR56/AR60,2)</f>
        <v>1.1499999999999999</v>
      </c>
      <c r="AS61" s="45"/>
      <c r="AT61" s="47">
        <f>ROUND(AT56/AT60,2)</f>
        <v>1.1499999999999999</v>
      </c>
      <c r="AV61" s="107"/>
    </row>
    <row r="62" spans="1:48" ht="12.75" customHeight="1" x14ac:dyDescent="0.2">
      <c r="A62" s="161"/>
      <c r="B62" s="119" t="s">
        <v>46</v>
      </c>
      <c r="C62" s="123"/>
      <c r="D62" s="49">
        <f>ROUND(D53*D61,2)</f>
        <v>29.79</v>
      </c>
      <c r="E62" s="48"/>
      <c r="F62" s="49">
        <f>ROUND(F53*F61,2)</f>
        <v>28.44</v>
      </c>
      <c r="G62" s="48"/>
      <c r="H62" s="49">
        <f>ROUND(H53*H61,2)</f>
        <v>28.44</v>
      </c>
      <c r="I62" s="48"/>
      <c r="J62" s="50">
        <f>ROUND(J53*J61,2)</f>
        <v>33.83</v>
      </c>
      <c r="K62" s="48"/>
      <c r="L62" s="49">
        <f>ROUND(L53*L61,2)</f>
        <v>28.44</v>
      </c>
      <c r="M62" s="48"/>
      <c r="N62" s="49">
        <f>ROUND(N53*N61,2)</f>
        <v>33.83</v>
      </c>
      <c r="O62" s="48"/>
      <c r="P62" s="50">
        <f>ROUND(P53*P61,2)</f>
        <v>28.44</v>
      </c>
      <c r="Q62" s="48"/>
      <c r="R62" s="49">
        <f>ROUND(R53*R61,2)</f>
        <v>28.44</v>
      </c>
      <c r="S62" s="48"/>
      <c r="T62" s="49">
        <f>ROUND(T53*T61,2)</f>
        <v>29.79</v>
      </c>
      <c r="U62" s="48"/>
      <c r="V62" s="50">
        <f>ROUND(V53*V61,2)</f>
        <v>29.79</v>
      </c>
      <c r="W62" s="48"/>
      <c r="X62" s="49">
        <f>ROUND(X53*X61,2)</f>
        <v>29.79</v>
      </c>
      <c r="Y62" s="48"/>
      <c r="Z62" s="49">
        <f>ROUND(Z53*Z61,2)</f>
        <v>29.79</v>
      </c>
      <c r="AA62" s="48"/>
      <c r="AB62" s="50">
        <f>ROUND(AB53*AB61,2)</f>
        <v>29.79</v>
      </c>
      <c r="AC62" s="48"/>
      <c r="AD62" s="49">
        <f>ROUND(AD53*AD61,2)</f>
        <v>29.79</v>
      </c>
      <c r="AE62" s="48"/>
      <c r="AF62" s="49">
        <f>ROUND(AF53*AF61,2)</f>
        <v>29.79</v>
      </c>
      <c r="AG62" s="48"/>
      <c r="AH62" s="50">
        <f>ROUND(AH53*AH61,2)</f>
        <v>29.79</v>
      </c>
      <c r="AI62" s="48"/>
      <c r="AJ62" s="49">
        <f>ROUND(AJ53*AJ61,2)</f>
        <v>29.79</v>
      </c>
      <c r="AK62" s="48"/>
      <c r="AL62" s="49">
        <f>ROUND(AL53*AL61,2)</f>
        <v>28.44</v>
      </c>
      <c r="AM62" s="48"/>
      <c r="AN62" s="50">
        <f>ROUND(AN53*AN61,2)</f>
        <v>33.83</v>
      </c>
      <c r="AO62" s="48"/>
      <c r="AP62" s="49">
        <f>ROUND(AP53*AP61,2)</f>
        <v>29.79</v>
      </c>
      <c r="AQ62" s="48"/>
      <c r="AR62" s="49">
        <f>ROUND(AR53*AR61,2)</f>
        <v>29.79</v>
      </c>
      <c r="AS62" s="48"/>
      <c r="AT62" s="50">
        <f>ROUND(AT53*AT61,2)</f>
        <v>28.44</v>
      </c>
      <c r="AV62" s="111"/>
    </row>
    <row r="63" spans="1:48" ht="3.95" customHeight="1" x14ac:dyDescent="0.2">
      <c r="A63" s="161"/>
      <c r="B63" s="124"/>
      <c r="C63" s="125"/>
      <c r="D63" s="52"/>
      <c r="E63" s="51"/>
      <c r="F63" s="52"/>
      <c r="G63" s="51"/>
      <c r="H63" s="52"/>
      <c r="I63" s="51"/>
      <c r="J63" s="53"/>
      <c r="K63" s="51"/>
      <c r="L63" s="52"/>
      <c r="M63" s="51"/>
      <c r="N63" s="52"/>
      <c r="O63" s="51"/>
      <c r="P63" s="53"/>
      <c r="Q63" s="51"/>
      <c r="R63" s="52"/>
      <c r="S63" s="51"/>
      <c r="T63" s="52"/>
      <c r="U63" s="51"/>
      <c r="V63" s="53"/>
      <c r="W63" s="51"/>
      <c r="X63" s="52"/>
      <c r="Y63" s="51"/>
      <c r="Z63" s="52"/>
      <c r="AA63" s="51"/>
      <c r="AB63" s="53"/>
      <c r="AC63" s="51"/>
      <c r="AD63" s="52"/>
      <c r="AE63" s="51"/>
      <c r="AF63" s="52"/>
      <c r="AG63" s="51"/>
      <c r="AH63" s="53"/>
      <c r="AI63" s="51"/>
      <c r="AJ63" s="52"/>
      <c r="AK63" s="51"/>
      <c r="AL63" s="52"/>
      <c r="AM63" s="51"/>
      <c r="AN63" s="53"/>
      <c r="AO63" s="51"/>
      <c r="AP63" s="52"/>
      <c r="AQ63" s="51"/>
      <c r="AR63" s="52"/>
      <c r="AS63" s="51"/>
      <c r="AT63" s="53"/>
      <c r="AV63" s="111"/>
    </row>
    <row r="64" spans="1:48" ht="12.75" customHeight="1" x14ac:dyDescent="0.2">
      <c r="A64" s="161"/>
      <c r="B64" s="118" t="s">
        <v>47</v>
      </c>
      <c r="C64" s="54"/>
      <c r="D64" s="55"/>
      <c r="E64" s="54"/>
      <c r="F64" s="55"/>
      <c r="G64" s="54"/>
      <c r="H64" s="55"/>
      <c r="I64" s="54"/>
      <c r="J64" s="56"/>
      <c r="K64" s="54"/>
      <c r="L64" s="55"/>
      <c r="M64" s="54"/>
      <c r="N64" s="55"/>
      <c r="O64" s="54"/>
      <c r="P64" s="56"/>
      <c r="Q64" s="54"/>
      <c r="R64" s="55"/>
      <c r="S64" s="54"/>
      <c r="T64" s="55"/>
      <c r="U64" s="54"/>
      <c r="V64" s="56"/>
      <c r="W64" s="54"/>
      <c r="X64" s="55"/>
      <c r="Y64" s="54"/>
      <c r="Z64" s="55"/>
      <c r="AA64" s="54"/>
      <c r="AB64" s="56"/>
      <c r="AC64" s="54"/>
      <c r="AD64" s="55"/>
      <c r="AE64" s="54"/>
      <c r="AF64" s="55"/>
      <c r="AG64" s="54"/>
      <c r="AH64" s="56"/>
      <c r="AI64" s="54"/>
      <c r="AJ64" s="55"/>
      <c r="AK64" s="54"/>
      <c r="AL64" s="55"/>
      <c r="AM64" s="54"/>
      <c r="AN64" s="56"/>
      <c r="AO64" s="54"/>
      <c r="AP64" s="55"/>
      <c r="AQ64" s="54"/>
      <c r="AR64" s="55"/>
      <c r="AS64" s="54"/>
      <c r="AT64" s="56"/>
      <c r="AV64" s="107"/>
    </row>
    <row r="65" spans="1:48" ht="12.75" customHeight="1" x14ac:dyDescent="0.2">
      <c r="A65" s="161"/>
      <c r="B65" s="126" t="s">
        <v>48</v>
      </c>
      <c r="C65" s="54"/>
      <c r="D65" s="150"/>
      <c r="E65" s="54"/>
      <c r="F65" s="146"/>
      <c r="G65" s="18"/>
      <c r="H65" s="146"/>
      <c r="I65" s="18"/>
      <c r="J65" s="145"/>
      <c r="K65" s="18"/>
      <c r="L65" s="146"/>
      <c r="M65" s="18"/>
      <c r="N65" s="146"/>
      <c r="O65" s="18"/>
      <c r="P65" s="145"/>
      <c r="Q65" s="18"/>
      <c r="R65" s="146"/>
      <c r="S65" s="18"/>
      <c r="T65" s="146"/>
      <c r="U65" s="18"/>
      <c r="V65" s="145"/>
      <c r="W65" s="18"/>
      <c r="X65" s="146"/>
      <c r="Y65" s="18"/>
      <c r="Z65" s="146"/>
      <c r="AA65" s="18"/>
      <c r="AB65" s="145"/>
      <c r="AC65" s="18"/>
      <c r="AD65" s="146"/>
      <c r="AE65" s="18"/>
      <c r="AF65" s="146"/>
      <c r="AG65" s="18"/>
      <c r="AH65" s="145"/>
      <c r="AI65" s="18"/>
      <c r="AJ65" s="146"/>
      <c r="AK65" s="18"/>
      <c r="AL65" s="146"/>
      <c r="AM65" s="18"/>
      <c r="AN65" s="145"/>
      <c r="AO65" s="18"/>
      <c r="AP65" s="146"/>
      <c r="AQ65" s="18"/>
      <c r="AR65" s="146"/>
      <c r="AS65" s="18"/>
      <c r="AT65" s="145"/>
      <c r="AV65" s="111"/>
    </row>
    <row r="66" spans="1:48" ht="12.75" customHeight="1" x14ac:dyDescent="0.2">
      <c r="A66" s="161"/>
      <c r="B66" s="127" t="s">
        <v>52</v>
      </c>
      <c r="C66" s="54"/>
      <c r="D66" s="57">
        <f>IFERROR(ROUND(SUM(D65:D65)/D$7,1),0)</f>
        <v>0</v>
      </c>
      <c r="E66" s="54"/>
      <c r="F66" s="57">
        <f>IFERROR(ROUND(SUM(F65:F65)/F$7,1),0)</f>
        <v>0</v>
      </c>
      <c r="G66" s="54"/>
      <c r="H66" s="57">
        <f>IFERROR(ROUND(SUM(H65:H65)/H$7,1),0)</f>
        <v>0</v>
      </c>
      <c r="I66" s="54"/>
      <c r="J66" s="58">
        <f>IFERROR(ROUND(SUM(J65:J65)/J$7,1),0)</f>
        <v>0</v>
      </c>
      <c r="K66" s="54"/>
      <c r="L66" s="57">
        <f>IFERROR(ROUND(SUM(L65:L65)/L$7,1),0)</f>
        <v>0</v>
      </c>
      <c r="M66" s="54"/>
      <c r="N66" s="57">
        <f>IFERROR(ROUND(SUM(N65:N65)/N$7,1),0)</f>
        <v>0</v>
      </c>
      <c r="O66" s="54"/>
      <c r="P66" s="58">
        <f>IFERROR(ROUND(SUM(P65:P65)/P$7,1),0)</f>
        <v>0</v>
      </c>
      <c r="Q66" s="54"/>
      <c r="R66" s="57">
        <f>IFERROR(ROUND(SUM(R65:R65)/R$7,1),0)</f>
        <v>0</v>
      </c>
      <c r="S66" s="54"/>
      <c r="T66" s="57">
        <f>IFERROR(ROUND(SUM(T65:T65)/T$7,1),0)</f>
        <v>0</v>
      </c>
      <c r="U66" s="54"/>
      <c r="V66" s="58">
        <f>IFERROR(ROUND(SUM(V65:V65)/V$7,1),0)</f>
        <v>0</v>
      </c>
      <c r="W66" s="54"/>
      <c r="X66" s="57">
        <f>IFERROR(ROUND(SUM(X65:X65)/X$7,1),0)</f>
        <v>0</v>
      </c>
      <c r="Y66" s="54"/>
      <c r="Z66" s="57">
        <f>IFERROR(ROUND(SUM(Z65:Z65)/Z$7,1),0)</f>
        <v>0</v>
      </c>
      <c r="AA66" s="54"/>
      <c r="AB66" s="58">
        <f>IFERROR(ROUND(SUM(AB65:AB65)/AB$7,1),0)</f>
        <v>0</v>
      </c>
      <c r="AC66" s="54"/>
      <c r="AD66" s="57">
        <f>IFERROR(ROUND(SUM(AD65:AD65)/AD$7,1),0)</f>
        <v>0</v>
      </c>
      <c r="AE66" s="54"/>
      <c r="AF66" s="57">
        <f>IFERROR(ROUND(SUM(AF65:AF65)/AF$7,1),0)</f>
        <v>0</v>
      </c>
      <c r="AG66" s="54"/>
      <c r="AH66" s="58">
        <f>IFERROR(ROUND(SUM(AH65:AH65)/AH$7,1),0)</f>
        <v>0</v>
      </c>
      <c r="AI66" s="54"/>
      <c r="AJ66" s="57">
        <f>IFERROR(ROUND(SUM(AJ65:AJ65)/AJ$7,1),0)</f>
        <v>0</v>
      </c>
      <c r="AK66" s="54"/>
      <c r="AL66" s="57">
        <f>IFERROR(ROUND(SUM(AL65:AL65)/AL$7,1),0)</f>
        <v>0</v>
      </c>
      <c r="AM66" s="54"/>
      <c r="AN66" s="58">
        <f>IFERROR(ROUND(SUM(AN65:AN65)/AN$7,1),0)</f>
        <v>0</v>
      </c>
      <c r="AO66" s="54"/>
      <c r="AP66" s="57">
        <f>IFERROR(ROUND(SUM(AP65:AP65)/AP$7,1),0)</f>
        <v>0</v>
      </c>
      <c r="AQ66" s="54"/>
      <c r="AR66" s="57">
        <f>IFERROR(ROUND(SUM(AR65:AR65)/AR$7,1),0)</f>
        <v>0</v>
      </c>
      <c r="AS66" s="54"/>
      <c r="AT66" s="58">
        <f>IFERROR(ROUND(SUM(AT65:AT65)/AT$7,1),0)</f>
        <v>0</v>
      </c>
      <c r="AV66" s="107"/>
    </row>
    <row r="67" spans="1:48" ht="12.75" customHeight="1" x14ac:dyDescent="0.2">
      <c r="A67" s="162"/>
      <c r="B67" s="128" t="s">
        <v>53</v>
      </c>
      <c r="C67" s="59"/>
      <c r="D67" s="60">
        <f>ROUND(D62*D66,2)</f>
        <v>0</v>
      </c>
      <c r="E67" s="59"/>
      <c r="F67" s="60">
        <f>ROUND(F62*F66,2)</f>
        <v>0</v>
      </c>
      <c r="G67" s="59"/>
      <c r="H67" s="60">
        <f>ROUND(H62*H66,2)</f>
        <v>0</v>
      </c>
      <c r="I67" s="59"/>
      <c r="J67" s="61">
        <f>ROUND(J62*J66,2)</f>
        <v>0</v>
      </c>
      <c r="K67" s="59"/>
      <c r="L67" s="60">
        <f>ROUND(L62*L66,2)</f>
        <v>0</v>
      </c>
      <c r="M67" s="59"/>
      <c r="N67" s="60">
        <f>ROUND(N62*N66,2)</f>
        <v>0</v>
      </c>
      <c r="O67" s="59"/>
      <c r="P67" s="61">
        <f>ROUND(P62*P66,2)</f>
        <v>0</v>
      </c>
      <c r="Q67" s="59"/>
      <c r="R67" s="60">
        <f>ROUND(R62*R66,2)</f>
        <v>0</v>
      </c>
      <c r="S67" s="59"/>
      <c r="T67" s="60">
        <f>ROUND(T62*T66,2)</f>
        <v>0</v>
      </c>
      <c r="U67" s="59"/>
      <c r="V67" s="61">
        <f>ROUND(V62*V66,2)</f>
        <v>0</v>
      </c>
      <c r="W67" s="59"/>
      <c r="X67" s="60">
        <f>ROUND(X62*X66,2)</f>
        <v>0</v>
      </c>
      <c r="Y67" s="59"/>
      <c r="Z67" s="60">
        <f>ROUND(Z62*Z66,2)</f>
        <v>0</v>
      </c>
      <c r="AA67" s="59"/>
      <c r="AB67" s="61">
        <f>ROUND(AB62*AB66,2)</f>
        <v>0</v>
      </c>
      <c r="AC67" s="59"/>
      <c r="AD67" s="60">
        <f>ROUND(AD62*AD66,2)</f>
        <v>0</v>
      </c>
      <c r="AE67" s="59"/>
      <c r="AF67" s="60">
        <f>ROUND(AF62*AF66,2)</f>
        <v>0</v>
      </c>
      <c r="AG67" s="59"/>
      <c r="AH67" s="61">
        <f>ROUND(AH62*AH66,2)</f>
        <v>0</v>
      </c>
      <c r="AI67" s="59"/>
      <c r="AJ67" s="60">
        <f>ROUND(AJ62*AJ66,2)</f>
        <v>0</v>
      </c>
      <c r="AK67" s="59"/>
      <c r="AL67" s="60">
        <f>ROUND(AL62*AL66,2)</f>
        <v>0</v>
      </c>
      <c r="AM67" s="59"/>
      <c r="AN67" s="61">
        <f>ROUND(AN62*AN66,2)</f>
        <v>0</v>
      </c>
      <c r="AO67" s="59"/>
      <c r="AP67" s="60">
        <f>ROUND(AP62*AP66,2)</f>
        <v>0</v>
      </c>
      <c r="AQ67" s="59"/>
      <c r="AR67" s="60">
        <f>ROUND(AR62*AR66,2)</f>
        <v>0</v>
      </c>
      <c r="AS67" s="59"/>
      <c r="AT67" s="61">
        <f>ROUND(AT62*AT66,2)</f>
        <v>0</v>
      </c>
      <c r="AV67" s="111"/>
    </row>
    <row r="68" spans="1:48" s="110" customFormat="1" ht="3.95" customHeight="1" x14ac:dyDescent="0.2">
      <c r="A68" s="160" t="s">
        <v>54</v>
      </c>
      <c r="B68" s="114"/>
      <c r="C68" s="115"/>
      <c r="D68" s="20"/>
      <c r="E68" s="19"/>
      <c r="F68" s="20"/>
      <c r="G68" s="19"/>
      <c r="H68" s="20"/>
      <c r="I68" s="19"/>
      <c r="J68" s="21"/>
      <c r="K68" s="19"/>
      <c r="L68" s="20"/>
      <c r="M68" s="19"/>
      <c r="N68" s="20"/>
      <c r="O68" s="19"/>
      <c r="P68" s="21"/>
      <c r="Q68" s="19"/>
      <c r="R68" s="20"/>
      <c r="S68" s="19"/>
      <c r="T68" s="20"/>
      <c r="U68" s="19"/>
      <c r="V68" s="21"/>
      <c r="W68" s="19"/>
      <c r="X68" s="20"/>
      <c r="Y68" s="19"/>
      <c r="Z68" s="20"/>
      <c r="AA68" s="19"/>
      <c r="AB68" s="21"/>
      <c r="AC68" s="19"/>
      <c r="AD68" s="20"/>
      <c r="AE68" s="19"/>
      <c r="AF68" s="20"/>
      <c r="AG68" s="19"/>
      <c r="AH68" s="21"/>
      <c r="AI68" s="19"/>
      <c r="AJ68" s="20"/>
      <c r="AK68" s="19"/>
      <c r="AL68" s="20"/>
      <c r="AM68" s="19"/>
      <c r="AN68" s="21"/>
      <c r="AO68" s="19"/>
      <c r="AP68" s="20"/>
      <c r="AQ68" s="19"/>
      <c r="AR68" s="20"/>
      <c r="AS68" s="19"/>
      <c r="AT68" s="21"/>
      <c r="AV68" s="111"/>
    </row>
    <row r="69" spans="1:48" s="110" customFormat="1" x14ac:dyDescent="0.2">
      <c r="A69" s="161"/>
      <c r="B69" s="118" t="s">
        <v>29</v>
      </c>
      <c r="C69" s="117"/>
      <c r="D69" s="26"/>
      <c r="E69" s="25"/>
      <c r="F69" s="26"/>
      <c r="G69" s="25"/>
      <c r="H69" s="26"/>
      <c r="I69" s="25"/>
      <c r="J69" s="27"/>
      <c r="K69" s="25"/>
      <c r="L69" s="26"/>
      <c r="M69" s="25"/>
      <c r="N69" s="26"/>
      <c r="O69" s="25"/>
      <c r="P69" s="27"/>
      <c r="Q69" s="25"/>
      <c r="R69" s="26"/>
      <c r="S69" s="25"/>
      <c r="T69" s="26"/>
      <c r="U69" s="25"/>
      <c r="V69" s="27"/>
      <c r="W69" s="25"/>
      <c r="X69" s="26"/>
      <c r="Y69" s="25"/>
      <c r="Z69" s="26"/>
      <c r="AA69" s="25"/>
      <c r="AB69" s="27"/>
      <c r="AC69" s="25"/>
      <c r="AD69" s="26"/>
      <c r="AE69" s="25"/>
      <c r="AF69" s="26"/>
      <c r="AG69" s="25"/>
      <c r="AH69" s="27"/>
      <c r="AI69" s="25"/>
      <c r="AJ69" s="26"/>
      <c r="AK69" s="25"/>
      <c r="AL69" s="26"/>
      <c r="AM69" s="25"/>
      <c r="AN69" s="27"/>
      <c r="AO69" s="25"/>
      <c r="AP69" s="26"/>
      <c r="AQ69" s="25"/>
      <c r="AR69" s="26"/>
      <c r="AS69" s="25"/>
      <c r="AT69" s="27"/>
      <c r="AV69" s="111"/>
    </row>
    <row r="70" spans="1:48" s="110" customFormat="1" ht="12.75" customHeight="1" x14ac:dyDescent="0.2">
      <c r="A70" s="161"/>
      <c r="B70" s="113" t="s">
        <v>30</v>
      </c>
      <c r="C70" s="16"/>
      <c r="D70" s="28">
        <v>21.46</v>
      </c>
      <c r="E70" s="17"/>
      <c r="F70" s="28">
        <v>20.39</v>
      </c>
      <c r="G70" s="17"/>
      <c r="H70" s="28">
        <v>20.39</v>
      </c>
      <c r="I70" s="17"/>
      <c r="J70" s="29">
        <v>24.68</v>
      </c>
      <c r="K70" s="17"/>
      <c r="L70" s="28">
        <v>20.39</v>
      </c>
      <c r="M70" s="17"/>
      <c r="N70" s="28">
        <v>24.68</v>
      </c>
      <c r="O70" s="17"/>
      <c r="P70" s="29">
        <v>20.39</v>
      </c>
      <c r="Q70" s="17"/>
      <c r="R70" s="28">
        <v>20.39</v>
      </c>
      <c r="S70" s="17"/>
      <c r="T70" s="28">
        <v>21.46</v>
      </c>
      <c r="U70" s="17"/>
      <c r="V70" s="29">
        <v>21.46</v>
      </c>
      <c r="W70" s="17"/>
      <c r="X70" s="28">
        <v>21.46</v>
      </c>
      <c r="Y70" s="17"/>
      <c r="Z70" s="28">
        <v>21.46</v>
      </c>
      <c r="AA70" s="17"/>
      <c r="AB70" s="29">
        <v>21.46</v>
      </c>
      <c r="AC70" s="17"/>
      <c r="AD70" s="28">
        <v>21.46</v>
      </c>
      <c r="AE70" s="17"/>
      <c r="AF70" s="28">
        <v>21.46</v>
      </c>
      <c r="AG70" s="17"/>
      <c r="AH70" s="29">
        <v>21.46</v>
      </c>
      <c r="AI70" s="17"/>
      <c r="AJ70" s="28">
        <v>21.46</v>
      </c>
      <c r="AK70" s="17"/>
      <c r="AL70" s="28">
        <v>20.39</v>
      </c>
      <c r="AM70" s="17"/>
      <c r="AN70" s="29">
        <v>24.68</v>
      </c>
      <c r="AO70" s="17"/>
      <c r="AP70" s="28">
        <v>21.46</v>
      </c>
      <c r="AQ70" s="17"/>
      <c r="AR70" s="28">
        <v>21.46</v>
      </c>
      <c r="AS70" s="17"/>
      <c r="AT70" s="29">
        <v>20.39</v>
      </c>
      <c r="AV70" s="107"/>
    </row>
    <row r="71" spans="1:48" ht="12.75" customHeight="1" x14ac:dyDescent="0.2">
      <c r="A71" s="161"/>
      <c r="B71" s="113" t="s">
        <v>31</v>
      </c>
      <c r="C71" s="16"/>
      <c r="D71" s="30">
        <v>0.19869999999999999</v>
      </c>
      <c r="E71" s="16"/>
      <c r="F71" s="30">
        <v>0.2051</v>
      </c>
      <c r="G71" s="16"/>
      <c r="H71" s="30">
        <v>0.2051</v>
      </c>
      <c r="I71" s="16"/>
      <c r="J71" s="31">
        <v>0.1827</v>
      </c>
      <c r="K71" s="16"/>
      <c r="L71" s="30">
        <v>0.2051</v>
      </c>
      <c r="M71" s="16"/>
      <c r="N71" s="30">
        <v>0.1827</v>
      </c>
      <c r="O71" s="16"/>
      <c r="P71" s="31">
        <v>0.2051</v>
      </c>
      <c r="Q71" s="16"/>
      <c r="R71" s="30">
        <v>0.2051</v>
      </c>
      <c r="S71" s="16"/>
      <c r="T71" s="30">
        <v>0.19869999999999999</v>
      </c>
      <c r="U71" s="16"/>
      <c r="V71" s="31">
        <v>0.19869999999999999</v>
      </c>
      <c r="W71" s="16"/>
      <c r="X71" s="30">
        <v>0.19869999999999999</v>
      </c>
      <c r="Y71" s="16"/>
      <c r="Z71" s="30">
        <v>0.19869999999999999</v>
      </c>
      <c r="AA71" s="16"/>
      <c r="AB71" s="31">
        <v>0.19869999999999999</v>
      </c>
      <c r="AC71" s="16"/>
      <c r="AD71" s="30">
        <v>0.19869999999999999</v>
      </c>
      <c r="AE71" s="16"/>
      <c r="AF71" s="30">
        <v>0.19869999999999999</v>
      </c>
      <c r="AG71" s="16"/>
      <c r="AH71" s="31">
        <v>0.19869999999999999</v>
      </c>
      <c r="AI71" s="16"/>
      <c r="AJ71" s="30">
        <v>0.19869999999999999</v>
      </c>
      <c r="AK71" s="16"/>
      <c r="AL71" s="30">
        <v>0.2051</v>
      </c>
      <c r="AM71" s="16"/>
      <c r="AN71" s="31">
        <v>0.1827</v>
      </c>
      <c r="AO71" s="16"/>
      <c r="AP71" s="30">
        <v>0.19869999999999999</v>
      </c>
      <c r="AQ71" s="16"/>
      <c r="AR71" s="30">
        <v>0.19869999999999999</v>
      </c>
      <c r="AS71" s="16"/>
      <c r="AT71" s="31">
        <v>0.2051</v>
      </c>
      <c r="AV71" s="111"/>
    </row>
    <row r="72" spans="1:48" x14ac:dyDescent="0.2">
      <c r="A72" s="161"/>
      <c r="B72" s="113" t="s">
        <v>32</v>
      </c>
      <c r="C72" s="32"/>
      <c r="D72" s="30">
        <v>3.6499999999999998E-2</v>
      </c>
      <c r="E72" s="16"/>
      <c r="F72" s="30">
        <v>3.6499999999999998E-2</v>
      </c>
      <c r="G72" s="16"/>
      <c r="H72" s="30">
        <v>3.6499999999999998E-2</v>
      </c>
      <c r="I72" s="16"/>
      <c r="J72" s="31">
        <v>3.6499999999999998E-2</v>
      </c>
      <c r="K72" s="16"/>
      <c r="L72" s="30">
        <v>3.6499999999999998E-2</v>
      </c>
      <c r="M72" s="16"/>
      <c r="N72" s="30">
        <v>3.6499999999999998E-2</v>
      </c>
      <c r="O72" s="16"/>
      <c r="P72" s="31">
        <v>3.6499999999999998E-2</v>
      </c>
      <c r="Q72" s="16"/>
      <c r="R72" s="30">
        <v>3.6499999999999998E-2</v>
      </c>
      <c r="S72" s="16"/>
      <c r="T72" s="30">
        <v>3.6499999999999998E-2</v>
      </c>
      <c r="U72" s="16"/>
      <c r="V72" s="31">
        <v>3.6499999999999998E-2</v>
      </c>
      <c r="W72" s="16"/>
      <c r="X72" s="30">
        <v>3.6499999999999998E-2</v>
      </c>
      <c r="Y72" s="16"/>
      <c r="Z72" s="30">
        <v>3.6499999999999998E-2</v>
      </c>
      <c r="AA72" s="16"/>
      <c r="AB72" s="31">
        <v>3.6499999999999998E-2</v>
      </c>
      <c r="AC72" s="16"/>
      <c r="AD72" s="30">
        <v>3.6499999999999998E-2</v>
      </c>
      <c r="AE72" s="16"/>
      <c r="AF72" s="30">
        <v>3.6499999999999998E-2</v>
      </c>
      <c r="AG72" s="16"/>
      <c r="AH72" s="31">
        <v>3.6499999999999998E-2</v>
      </c>
      <c r="AI72" s="16"/>
      <c r="AJ72" s="30">
        <v>3.6499999999999998E-2</v>
      </c>
      <c r="AK72" s="16"/>
      <c r="AL72" s="30">
        <v>3.6499999999999998E-2</v>
      </c>
      <c r="AM72" s="16"/>
      <c r="AN72" s="31">
        <v>3.6499999999999998E-2</v>
      </c>
      <c r="AO72" s="16"/>
      <c r="AP72" s="30">
        <v>3.6499999999999998E-2</v>
      </c>
      <c r="AQ72" s="16"/>
      <c r="AR72" s="30">
        <v>3.6499999999999998E-2</v>
      </c>
      <c r="AS72" s="16"/>
      <c r="AT72" s="31">
        <v>3.6499999999999998E-2</v>
      </c>
      <c r="AV72" s="111"/>
    </row>
    <row r="73" spans="1:48" x14ac:dyDescent="0.2">
      <c r="A73" s="161"/>
      <c r="B73" s="119" t="s">
        <v>33</v>
      </c>
      <c r="C73" s="33"/>
      <c r="D73" s="34">
        <f>ROUND(D70*(1+SUM(D71:D72)),2)</f>
        <v>26.51</v>
      </c>
      <c r="E73" s="32"/>
      <c r="F73" s="34">
        <f>ROUND(F70*(1+SUM(F71:F72)),2)</f>
        <v>25.32</v>
      </c>
      <c r="G73" s="32"/>
      <c r="H73" s="34">
        <f>ROUND(H70*(1+SUM(H71:H72)),2)</f>
        <v>25.32</v>
      </c>
      <c r="I73" s="32"/>
      <c r="J73" s="35">
        <f>ROUND(J70*(1+SUM(J71:J72)),2)</f>
        <v>30.09</v>
      </c>
      <c r="K73" s="32"/>
      <c r="L73" s="34">
        <f>ROUND(L70*(1+SUM(L71:L72)),2)</f>
        <v>25.32</v>
      </c>
      <c r="M73" s="32"/>
      <c r="N73" s="34">
        <f>ROUND(N70*(1+SUM(N71:N72)),2)</f>
        <v>30.09</v>
      </c>
      <c r="O73" s="32"/>
      <c r="P73" s="35">
        <f>ROUND(P70*(1+SUM(P71:P72)),2)</f>
        <v>25.32</v>
      </c>
      <c r="Q73" s="32"/>
      <c r="R73" s="34">
        <f>ROUND(R70*(1+SUM(R71:R72)),2)</f>
        <v>25.32</v>
      </c>
      <c r="S73" s="32"/>
      <c r="T73" s="34">
        <f>ROUND(T70*(1+SUM(T71:T72)),2)</f>
        <v>26.51</v>
      </c>
      <c r="U73" s="32"/>
      <c r="V73" s="35">
        <f>ROUND(V70*(1+SUM(V71:V72)),2)</f>
        <v>26.51</v>
      </c>
      <c r="W73" s="32"/>
      <c r="X73" s="34">
        <f>ROUND(X70*(1+SUM(X71:X72)),2)</f>
        <v>26.51</v>
      </c>
      <c r="Y73" s="32"/>
      <c r="Z73" s="34">
        <f>ROUND(Z70*(1+SUM(Z71:Z72)),2)</f>
        <v>26.51</v>
      </c>
      <c r="AA73" s="32"/>
      <c r="AB73" s="35">
        <f>ROUND(AB70*(1+SUM(AB71:AB72)),2)</f>
        <v>26.51</v>
      </c>
      <c r="AC73" s="32"/>
      <c r="AD73" s="34">
        <f>ROUND(AD70*(1+SUM(AD71:AD72)),2)</f>
        <v>26.51</v>
      </c>
      <c r="AE73" s="32"/>
      <c r="AF73" s="34">
        <f>ROUND(AF70*(1+SUM(AF71:AF72)),2)</f>
        <v>26.51</v>
      </c>
      <c r="AG73" s="32"/>
      <c r="AH73" s="35">
        <f>ROUND(AH70*(1+SUM(AH71:AH72)),2)</f>
        <v>26.51</v>
      </c>
      <c r="AI73" s="32"/>
      <c r="AJ73" s="34">
        <f>ROUND(AJ70*(1+SUM(AJ71:AJ72)),2)</f>
        <v>26.51</v>
      </c>
      <c r="AK73" s="32"/>
      <c r="AL73" s="34">
        <f>ROUND(AL70*(1+SUM(AL71:AL72)),2)</f>
        <v>25.32</v>
      </c>
      <c r="AM73" s="32"/>
      <c r="AN73" s="35">
        <f>ROUND(AN70*(1+SUM(AN71:AN72)),2)</f>
        <v>30.09</v>
      </c>
      <c r="AO73" s="32"/>
      <c r="AP73" s="34">
        <f>ROUND(AP70*(1+SUM(AP71:AP72)),2)</f>
        <v>26.51</v>
      </c>
      <c r="AQ73" s="32"/>
      <c r="AR73" s="34">
        <f>ROUND(AR70*(1+SUM(AR71:AR72)),2)</f>
        <v>26.51</v>
      </c>
      <c r="AS73" s="32"/>
      <c r="AT73" s="35">
        <f>ROUND(AT70*(1+SUM(AT71:AT72)),2)</f>
        <v>25.32</v>
      </c>
      <c r="AV73" s="107"/>
    </row>
    <row r="74" spans="1:48" ht="3.95" customHeight="1" x14ac:dyDescent="0.2">
      <c r="A74" s="161"/>
      <c r="B74" s="119"/>
      <c r="C74" s="33"/>
      <c r="D74" s="34"/>
      <c r="E74" s="32"/>
      <c r="F74" s="34"/>
      <c r="G74" s="32"/>
      <c r="H74" s="34"/>
      <c r="I74" s="32"/>
      <c r="J74" s="35"/>
      <c r="K74" s="32"/>
      <c r="L74" s="34"/>
      <c r="M74" s="32"/>
      <c r="N74" s="34"/>
      <c r="O74" s="32"/>
      <c r="P74" s="35"/>
      <c r="Q74" s="32"/>
      <c r="R74" s="34"/>
      <c r="S74" s="32"/>
      <c r="T74" s="34"/>
      <c r="U74" s="32"/>
      <c r="V74" s="35"/>
      <c r="W74" s="32"/>
      <c r="X74" s="34"/>
      <c r="Y74" s="32"/>
      <c r="Z74" s="34"/>
      <c r="AA74" s="32"/>
      <c r="AB74" s="35"/>
      <c r="AC74" s="32"/>
      <c r="AD74" s="34"/>
      <c r="AE74" s="32"/>
      <c r="AF74" s="34"/>
      <c r="AG74" s="32"/>
      <c r="AH74" s="35"/>
      <c r="AI74" s="32"/>
      <c r="AJ74" s="34"/>
      <c r="AK74" s="32"/>
      <c r="AL74" s="34"/>
      <c r="AM74" s="32"/>
      <c r="AN74" s="35"/>
      <c r="AO74" s="32"/>
      <c r="AP74" s="34"/>
      <c r="AQ74" s="32"/>
      <c r="AR74" s="34"/>
      <c r="AS74" s="32"/>
      <c r="AT74" s="35"/>
      <c r="AV74" s="107"/>
    </row>
    <row r="75" spans="1:48" x14ac:dyDescent="0.2">
      <c r="A75" s="161"/>
      <c r="B75" s="120" t="s">
        <v>34</v>
      </c>
      <c r="C75" s="33"/>
      <c r="D75" s="34"/>
      <c r="E75" s="32"/>
      <c r="F75" s="34"/>
      <c r="G75" s="32"/>
      <c r="H75" s="34"/>
      <c r="I75" s="32"/>
      <c r="J75" s="35"/>
      <c r="K75" s="32"/>
      <c r="L75" s="34"/>
      <c r="M75" s="32"/>
      <c r="N75" s="34"/>
      <c r="O75" s="32"/>
      <c r="P75" s="35"/>
      <c r="Q75" s="32"/>
      <c r="R75" s="34"/>
      <c r="S75" s="32"/>
      <c r="T75" s="34"/>
      <c r="U75" s="32"/>
      <c r="V75" s="35"/>
      <c r="W75" s="32"/>
      <c r="X75" s="34"/>
      <c r="Y75" s="32"/>
      <c r="Z75" s="34"/>
      <c r="AA75" s="32"/>
      <c r="AB75" s="35"/>
      <c r="AC75" s="32"/>
      <c r="AD75" s="34"/>
      <c r="AE75" s="32"/>
      <c r="AF75" s="34"/>
      <c r="AG75" s="32"/>
      <c r="AH75" s="35"/>
      <c r="AI75" s="32"/>
      <c r="AJ75" s="34"/>
      <c r="AK75" s="32"/>
      <c r="AL75" s="34"/>
      <c r="AM75" s="32"/>
      <c r="AN75" s="35"/>
      <c r="AO75" s="32"/>
      <c r="AP75" s="34"/>
      <c r="AQ75" s="32"/>
      <c r="AR75" s="34"/>
      <c r="AS75" s="32"/>
      <c r="AT75" s="35"/>
      <c r="AV75" s="107"/>
    </row>
    <row r="76" spans="1:48" x14ac:dyDescent="0.2">
      <c r="A76" s="161"/>
      <c r="B76" s="116" t="s">
        <v>35</v>
      </c>
      <c r="C76" s="16"/>
      <c r="D76" s="28">
        <f>ROUND(SUM(D70:D70)*150%,2)</f>
        <v>32.19</v>
      </c>
      <c r="E76" s="17"/>
      <c r="F76" s="28">
        <f>ROUND(SUM(F70:F70)*150%,2)</f>
        <v>30.59</v>
      </c>
      <c r="G76" s="17"/>
      <c r="H76" s="28">
        <f>ROUND(SUM(H70:H70)*150%,2)</f>
        <v>30.59</v>
      </c>
      <c r="I76" s="17"/>
      <c r="J76" s="29">
        <f>ROUND(SUM(J70:J70)*150%,2)</f>
        <v>37.020000000000003</v>
      </c>
      <c r="K76" s="17"/>
      <c r="L76" s="28">
        <f>ROUND(SUM(L70:L70)*150%,2)</f>
        <v>30.59</v>
      </c>
      <c r="M76" s="17"/>
      <c r="N76" s="28">
        <f>ROUND(SUM(N70:N70)*150%,2)</f>
        <v>37.020000000000003</v>
      </c>
      <c r="O76" s="17"/>
      <c r="P76" s="29">
        <f>ROUND(SUM(P70:P70)*150%,2)</f>
        <v>30.59</v>
      </c>
      <c r="Q76" s="17"/>
      <c r="R76" s="28">
        <f>ROUND(SUM(R70:R70)*150%,2)</f>
        <v>30.59</v>
      </c>
      <c r="S76" s="17"/>
      <c r="T76" s="28">
        <f>ROUND(SUM(T70:T70)*150%,2)</f>
        <v>32.19</v>
      </c>
      <c r="U76" s="17"/>
      <c r="V76" s="29">
        <f>ROUND(SUM(V70:V70)*150%,2)</f>
        <v>32.19</v>
      </c>
      <c r="W76" s="17"/>
      <c r="X76" s="28">
        <f>ROUND(SUM(X70:X70)*150%,2)</f>
        <v>32.19</v>
      </c>
      <c r="Y76" s="17"/>
      <c r="Z76" s="28">
        <f>ROUND(SUM(Z70:Z70)*150%,2)</f>
        <v>32.19</v>
      </c>
      <c r="AA76" s="17"/>
      <c r="AB76" s="29">
        <f>ROUND(SUM(AB70:AB70)*150%,2)</f>
        <v>32.19</v>
      </c>
      <c r="AC76" s="17"/>
      <c r="AD76" s="28">
        <f>ROUND(SUM(AD70:AD70)*150%,2)</f>
        <v>32.19</v>
      </c>
      <c r="AE76" s="17"/>
      <c r="AF76" s="28">
        <f>ROUND(SUM(AF70:AF70)*150%,2)</f>
        <v>32.19</v>
      </c>
      <c r="AG76" s="17"/>
      <c r="AH76" s="29">
        <f>ROUND(SUM(AH70:AH70)*150%,2)</f>
        <v>32.19</v>
      </c>
      <c r="AI76" s="17"/>
      <c r="AJ76" s="28">
        <f>ROUND(SUM(AJ70:AJ70)*150%,2)</f>
        <v>32.19</v>
      </c>
      <c r="AK76" s="17"/>
      <c r="AL76" s="28">
        <f>ROUND(SUM(AL70:AL70)*150%,2)</f>
        <v>30.59</v>
      </c>
      <c r="AM76" s="17"/>
      <c r="AN76" s="29">
        <f>ROUND(SUM(AN70:AN70)*150%,2)</f>
        <v>37.020000000000003</v>
      </c>
      <c r="AO76" s="17"/>
      <c r="AP76" s="28">
        <f>ROUND(SUM(AP70:AP70)*150%,2)</f>
        <v>32.19</v>
      </c>
      <c r="AQ76" s="17"/>
      <c r="AR76" s="28">
        <f>ROUND(SUM(AR70:AR70)*150%,2)</f>
        <v>32.19</v>
      </c>
      <c r="AS76" s="17"/>
      <c r="AT76" s="29">
        <f>ROUND(SUM(AT70:AT70)*150%,2)</f>
        <v>30.59</v>
      </c>
      <c r="AV76" s="107"/>
    </row>
    <row r="77" spans="1:48" x14ac:dyDescent="0.2">
      <c r="A77" s="161"/>
      <c r="B77" s="113" t="s">
        <v>36</v>
      </c>
      <c r="C77" s="16"/>
      <c r="D77" s="30">
        <v>7.6499999999999999E-2</v>
      </c>
      <c r="E77" s="16"/>
      <c r="F77" s="30">
        <v>7.6499999999999999E-2</v>
      </c>
      <c r="G77" s="16"/>
      <c r="H77" s="30">
        <v>7.6499999999999999E-2</v>
      </c>
      <c r="I77" s="16"/>
      <c r="J77" s="31">
        <v>7.6499999999999999E-2</v>
      </c>
      <c r="K77" s="16"/>
      <c r="L77" s="30">
        <v>7.6499999999999999E-2</v>
      </c>
      <c r="M77" s="16"/>
      <c r="N77" s="30">
        <v>7.6499999999999999E-2</v>
      </c>
      <c r="O77" s="16"/>
      <c r="P77" s="31">
        <v>7.6499999999999999E-2</v>
      </c>
      <c r="Q77" s="16"/>
      <c r="R77" s="30">
        <v>7.6499999999999999E-2</v>
      </c>
      <c r="S77" s="16"/>
      <c r="T77" s="30">
        <v>7.6499999999999999E-2</v>
      </c>
      <c r="U77" s="16"/>
      <c r="V77" s="31">
        <v>7.6499999999999999E-2</v>
      </c>
      <c r="W77" s="16"/>
      <c r="X77" s="30">
        <v>7.6499999999999999E-2</v>
      </c>
      <c r="Y77" s="16"/>
      <c r="Z77" s="30">
        <v>7.6499999999999999E-2</v>
      </c>
      <c r="AA77" s="16"/>
      <c r="AB77" s="31">
        <v>7.6499999999999999E-2</v>
      </c>
      <c r="AC77" s="16"/>
      <c r="AD77" s="30">
        <v>7.6499999999999999E-2</v>
      </c>
      <c r="AE77" s="16"/>
      <c r="AF77" s="30">
        <v>7.6499999999999999E-2</v>
      </c>
      <c r="AG77" s="16"/>
      <c r="AH77" s="31">
        <v>7.6499999999999999E-2</v>
      </c>
      <c r="AI77" s="16"/>
      <c r="AJ77" s="30">
        <v>7.6499999999999999E-2</v>
      </c>
      <c r="AK77" s="16"/>
      <c r="AL77" s="30">
        <v>7.6499999999999999E-2</v>
      </c>
      <c r="AM77" s="16"/>
      <c r="AN77" s="31">
        <v>7.6499999999999999E-2</v>
      </c>
      <c r="AO77" s="16"/>
      <c r="AP77" s="30">
        <v>7.6499999999999999E-2</v>
      </c>
      <c r="AQ77" s="16"/>
      <c r="AR77" s="30">
        <v>7.6499999999999999E-2</v>
      </c>
      <c r="AS77" s="16"/>
      <c r="AT77" s="31">
        <v>7.6499999999999999E-2</v>
      </c>
      <c r="AV77" s="107"/>
    </row>
    <row r="78" spans="1:48" x14ac:dyDescent="0.2">
      <c r="A78" s="161"/>
      <c r="B78" s="113" t="s">
        <v>32</v>
      </c>
      <c r="C78" s="32"/>
      <c r="D78" s="30">
        <v>3.6499999999999998E-2</v>
      </c>
      <c r="E78" s="16"/>
      <c r="F78" s="30">
        <f>+$D78</f>
        <v>3.6499999999999998E-2</v>
      </c>
      <c r="G78" s="16"/>
      <c r="H78" s="30">
        <f>+$D78</f>
        <v>3.6499999999999998E-2</v>
      </c>
      <c r="I78" s="16"/>
      <c r="J78" s="31">
        <f>+$D78</f>
        <v>3.6499999999999998E-2</v>
      </c>
      <c r="K78" s="16"/>
      <c r="L78" s="30">
        <f>+$D78</f>
        <v>3.6499999999999998E-2</v>
      </c>
      <c r="M78" s="16"/>
      <c r="N78" s="30">
        <f>+$D78</f>
        <v>3.6499999999999998E-2</v>
      </c>
      <c r="O78" s="16"/>
      <c r="P78" s="31">
        <f>+$D78</f>
        <v>3.6499999999999998E-2</v>
      </c>
      <c r="Q78" s="16"/>
      <c r="R78" s="30">
        <f>+$D78</f>
        <v>3.6499999999999998E-2</v>
      </c>
      <c r="S78" s="16"/>
      <c r="T78" s="30">
        <f>+$D78</f>
        <v>3.6499999999999998E-2</v>
      </c>
      <c r="U78" s="16"/>
      <c r="V78" s="31">
        <f>+$D78</f>
        <v>3.6499999999999998E-2</v>
      </c>
      <c r="W78" s="16"/>
      <c r="X78" s="30">
        <f>+$D78</f>
        <v>3.6499999999999998E-2</v>
      </c>
      <c r="Y78" s="16"/>
      <c r="Z78" s="30">
        <f>+$D78</f>
        <v>3.6499999999999998E-2</v>
      </c>
      <c r="AA78" s="16"/>
      <c r="AB78" s="31">
        <f>+$D78</f>
        <v>3.6499999999999998E-2</v>
      </c>
      <c r="AC78" s="16"/>
      <c r="AD78" s="30">
        <f>+$D78</f>
        <v>3.6499999999999998E-2</v>
      </c>
      <c r="AE78" s="16"/>
      <c r="AF78" s="30">
        <f>+$D78</f>
        <v>3.6499999999999998E-2</v>
      </c>
      <c r="AG78" s="16"/>
      <c r="AH78" s="31">
        <f>+$D78</f>
        <v>3.6499999999999998E-2</v>
      </c>
      <c r="AI78" s="16"/>
      <c r="AJ78" s="30">
        <f>+$D78</f>
        <v>3.6499999999999998E-2</v>
      </c>
      <c r="AK78" s="16"/>
      <c r="AL78" s="30">
        <f>+$D78</f>
        <v>3.6499999999999998E-2</v>
      </c>
      <c r="AM78" s="16"/>
      <c r="AN78" s="31">
        <f>+$D78</f>
        <v>3.6499999999999998E-2</v>
      </c>
      <c r="AO78" s="16"/>
      <c r="AP78" s="30">
        <f>+$D78</f>
        <v>3.6499999999999998E-2</v>
      </c>
      <c r="AQ78" s="16"/>
      <c r="AR78" s="30">
        <f>+$D78</f>
        <v>3.6499999999999998E-2</v>
      </c>
      <c r="AS78" s="16"/>
      <c r="AT78" s="31">
        <f>+$D78</f>
        <v>3.6499999999999998E-2</v>
      </c>
      <c r="AV78" s="107"/>
    </row>
    <row r="79" spans="1:48" x14ac:dyDescent="0.2">
      <c r="A79" s="161"/>
      <c r="B79" s="119" t="s">
        <v>33</v>
      </c>
      <c r="C79" s="33"/>
      <c r="D79" s="34">
        <f>ROUND(D76*(1+SUM(D77:D78)),2)</f>
        <v>35.83</v>
      </c>
      <c r="E79" s="32"/>
      <c r="F79" s="34">
        <f>ROUND(F76*(1+SUM(F77:F78)),2)</f>
        <v>34.049999999999997</v>
      </c>
      <c r="G79" s="32"/>
      <c r="H79" s="34">
        <f>ROUND(H76*(1+SUM(H77:H78)),2)</f>
        <v>34.049999999999997</v>
      </c>
      <c r="I79" s="32"/>
      <c r="J79" s="35">
        <f>ROUND(J76*(1+SUM(J77:J78)),2)</f>
        <v>41.2</v>
      </c>
      <c r="K79" s="32"/>
      <c r="L79" s="34">
        <f>ROUND(L76*(1+SUM(L77:L78)),2)</f>
        <v>34.049999999999997</v>
      </c>
      <c r="M79" s="32"/>
      <c r="N79" s="34">
        <f>ROUND(N76*(1+SUM(N77:N78)),2)</f>
        <v>41.2</v>
      </c>
      <c r="O79" s="32"/>
      <c r="P79" s="35">
        <f>ROUND(P76*(1+SUM(P77:P78)),2)</f>
        <v>34.049999999999997</v>
      </c>
      <c r="Q79" s="32"/>
      <c r="R79" s="34">
        <f>ROUND(R76*(1+SUM(R77:R78)),2)</f>
        <v>34.049999999999997</v>
      </c>
      <c r="S79" s="32"/>
      <c r="T79" s="34">
        <f>ROUND(T76*(1+SUM(T77:T78)),2)</f>
        <v>35.83</v>
      </c>
      <c r="U79" s="32"/>
      <c r="V79" s="35">
        <f>ROUND(V76*(1+SUM(V77:V78)),2)</f>
        <v>35.83</v>
      </c>
      <c r="W79" s="32"/>
      <c r="X79" s="34">
        <f>ROUND(X76*(1+SUM(X77:X78)),2)</f>
        <v>35.83</v>
      </c>
      <c r="Y79" s="32"/>
      <c r="Z79" s="34">
        <f>ROUND(Z76*(1+SUM(Z77:Z78)),2)</f>
        <v>35.83</v>
      </c>
      <c r="AA79" s="32"/>
      <c r="AB79" s="35">
        <f>ROUND(AB76*(1+SUM(AB77:AB78)),2)</f>
        <v>35.83</v>
      </c>
      <c r="AC79" s="32"/>
      <c r="AD79" s="34">
        <f>ROUND(AD76*(1+SUM(AD77:AD78)),2)</f>
        <v>35.83</v>
      </c>
      <c r="AE79" s="32"/>
      <c r="AF79" s="34">
        <f>ROUND(AF76*(1+SUM(AF77:AF78)),2)</f>
        <v>35.83</v>
      </c>
      <c r="AG79" s="32"/>
      <c r="AH79" s="35">
        <f>ROUND(AH76*(1+SUM(AH77:AH78)),2)</f>
        <v>35.83</v>
      </c>
      <c r="AI79" s="32"/>
      <c r="AJ79" s="34">
        <f>ROUND(AJ76*(1+SUM(AJ77:AJ78)),2)</f>
        <v>35.83</v>
      </c>
      <c r="AK79" s="32"/>
      <c r="AL79" s="34">
        <f>ROUND(AL76*(1+SUM(AL77:AL78)),2)</f>
        <v>34.049999999999997</v>
      </c>
      <c r="AM79" s="32"/>
      <c r="AN79" s="35">
        <f>ROUND(AN76*(1+SUM(AN77:AN78)),2)</f>
        <v>41.2</v>
      </c>
      <c r="AO79" s="32"/>
      <c r="AP79" s="34">
        <f>ROUND(AP76*(1+SUM(AP77:AP78)),2)</f>
        <v>35.83</v>
      </c>
      <c r="AQ79" s="32"/>
      <c r="AR79" s="34">
        <f>ROUND(AR76*(1+SUM(AR77:AR78)),2)</f>
        <v>35.83</v>
      </c>
      <c r="AS79" s="32"/>
      <c r="AT79" s="35">
        <f>ROUND(AT76*(1+SUM(AT77:AT78)),2)</f>
        <v>34.049999999999997</v>
      </c>
      <c r="AV79" s="107"/>
    </row>
    <row r="80" spans="1:48" ht="3.95" customHeight="1" x14ac:dyDescent="0.2">
      <c r="A80" s="161"/>
      <c r="B80" s="119"/>
      <c r="C80" s="33"/>
      <c r="D80" s="34"/>
      <c r="E80" s="32"/>
      <c r="F80" s="34"/>
      <c r="G80" s="32"/>
      <c r="H80" s="34"/>
      <c r="I80" s="32"/>
      <c r="J80" s="35"/>
      <c r="K80" s="32"/>
      <c r="L80" s="34"/>
      <c r="M80" s="32"/>
      <c r="N80" s="34"/>
      <c r="O80" s="32"/>
      <c r="P80" s="35"/>
      <c r="Q80" s="32"/>
      <c r="R80" s="34"/>
      <c r="S80" s="32"/>
      <c r="T80" s="34"/>
      <c r="U80" s="32"/>
      <c r="V80" s="35"/>
      <c r="W80" s="32"/>
      <c r="X80" s="34"/>
      <c r="Y80" s="32"/>
      <c r="Z80" s="34"/>
      <c r="AA80" s="32"/>
      <c r="AB80" s="35"/>
      <c r="AC80" s="32"/>
      <c r="AD80" s="34"/>
      <c r="AE80" s="32"/>
      <c r="AF80" s="34"/>
      <c r="AG80" s="32"/>
      <c r="AH80" s="35"/>
      <c r="AI80" s="32"/>
      <c r="AJ80" s="34"/>
      <c r="AK80" s="32"/>
      <c r="AL80" s="34"/>
      <c r="AM80" s="32"/>
      <c r="AN80" s="35"/>
      <c r="AO80" s="32"/>
      <c r="AP80" s="34"/>
      <c r="AQ80" s="32"/>
      <c r="AR80" s="34"/>
      <c r="AS80" s="32"/>
      <c r="AT80" s="35"/>
      <c r="AV80" s="107"/>
    </row>
    <row r="81" spans="1:48" x14ac:dyDescent="0.2">
      <c r="A81" s="161"/>
      <c r="B81" s="113" t="s">
        <v>37</v>
      </c>
      <c r="C81" s="32"/>
      <c r="D81" s="30">
        <v>0.05</v>
      </c>
      <c r="E81" s="16"/>
      <c r="F81" s="30">
        <f>+$D81</f>
        <v>0.05</v>
      </c>
      <c r="G81" s="16"/>
      <c r="H81" s="30">
        <f>+$D81</f>
        <v>0.05</v>
      </c>
      <c r="I81" s="16"/>
      <c r="J81" s="31">
        <f>+$D81</f>
        <v>0.05</v>
      </c>
      <c r="K81" s="16"/>
      <c r="L81" s="30">
        <f>+$D81</f>
        <v>0.05</v>
      </c>
      <c r="M81" s="16"/>
      <c r="N81" s="30">
        <f>+$D81</f>
        <v>0.05</v>
      </c>
      <c r="O81" s="16"/>
      <c r="P81" s="31">
        <f>+$D81</f>
        <v>0.05</v>
      </c>
      <c r="Q81" s="16"/>
      <c r="R81" s="30">
        <f>+$D81</f>
        <v>0.05</v>
      </c>
      <c r="S81" s="16"/>
      <c r="T81" s="30">
        <f>+$D81</f>
        <v>0.05</v>
      </c>
      <c r="U81" s="16"/>
      <c r="V81" s="31">
        <f>+$D81</f>
        <v>0.05</v>
      </c>
      <c r="W81" s="16"/>
      <c r="X81" s="30">
        <f>+$D81</f>
        <v>0.05</v>
      </c>
      <c r="Y81" s="16"/>
      <c r="Z81" s="30">
        <f>+$D81</f>
        <v>0.05</v>
      </c>
      <c r="AA81" s="16"/>
      <c r="AB81" s="31">
        <f>+$D81</f>
        <v>0.05</v>
      </c>
      <c r="AC81" s="16"/>
      <c r="AD81" s="30">
        <f>+$D81</f>
        <v>0.05</v>
      </c>
      <c r="AE81" s="16"/>
      <c r="AF81" s="30">
        <f>+$D81</f>
        <v>0.05</v>
      </c>
      <c r="AG81" s="16"/>
      <c r="AH81" s="31">
        <f>+$D81</f>
        <v>0.05</v>
      </c>
      <c r="AI81" s="16"/>
      <c r="AJ81" s="30">
        <f>+$D81</f>
        <v>0.05</v>
      </c>
      <c r="AK81" s="16"/>
      <c r="AL81" s="30">
        <f>+$D81</f>
        <v>0.05</v>
      </c>
      <c r="AM81" s="16"/>
      <c r="AN81" s="31">
        <f>+$D81</f>
        <v>0.05</v>
      </c>
      <c r="AO81" s="16"/>
      <c r="AP81" s="30">
        <f>+$D81</f>
        <v>0.05</v>
      </c>
      <c r="AQ81" s="16"/>
      <c r="AR81" s="30">
        <f>+$D81</f>
        <v>0.05</v>
      </c>
      <c r="AS81" s="16"/>
      <c r="AT81" s="31">
        <f>+$D81</f>
        <v>0.05</v>
      </c>
      <c r="AV81" s="107"/>
    </row>
    <row r="82" spans="1:48" x14ac:dyDescent="0.2">
      <c r="A82" s="161"/>
      <c r="B82" s="119" t="s">
        <v>38</v>
      </c>
      <c r="C82" s="33"/>
      <c r="D82" s="34">
        <f>ROUND(SUM(D73*(1-D81),D79*D81),2)</f>
        <v>26.98</v>
      </c>
      <c r="E82" s="32"/>
      <c r="F82" s="34">
        <f>ROUND(SUM(F73*(1-F81),F79*F81),2)</f>
        <v>25.76</v>
      </c>
      <c r="G82" s="32"/>
      <c r="H82" s="34">
        <f>ROUND(SUM(H73*(1-H81),H79*H81),2)</f>
        <v>25.76</v>
      </c>
      <c r="I82" s="32"/>
      <c r="J82" s="35">
        <f>ROUND(SUM(J73*(1-J81),J79*J81),2)</f>
        <v>30.65</v>
      </c>
      <c r="K82" s="32"/>
      <c r="L82" s="34">
        <f>ROUND(SUM(L73*(1-L81),L79*L81),2)</f>
        <v>25.76</v>
      </c>
      <c r="M82" s="32"/>
      <c r="N82" s="34">
        <f>ROUND(SUM(N73*(1-N81),N79*N81),2)</f>
        <v>30.65</v>
      </c>
      <c r="O82" s="32"/>
      <c r="P82" s="35">
        <f>ROUND(SUM(P73*(1-P81),P79*P81),2)</f>
        <v>25.76</v>
      </c>
      <c r="Q82" s="32"/>
      <c r="R82" s="34">
        <f>ROUND(SUM(R73*(1-R81),R79*R81),2)</f>
        <v>25.76</v>
      </c>
      <c r="S82" s="32"/>
      <c r="T82" s="34">
        <f>ROUND(SUM(T73*(1-T81),T79*T81),2)</f>
        <v>26.98</v>
      </c>
      <c r="U82" s="32"/>
      <c r="V82" s="35">
        <f>ROUND(SUM(V73*(1-V81),V79*V81),2)</f>
        <v>26.98</v>
      </c>
      <c r="W82" s="32"/>
      <c r="X82" s="34">
        <f>ROUND(SUM(X73*(1-X81),X79*X81),2)</f>
        <v>26.98</v>
      </c>
      <c r="Y82" s="32"/>
      <c r="Z82" s="34">
        <f>ROUND(SUM(Z73*(1-Z81),Z79*Z81),2)</f>
        <v>26.98</v>
      </c>
      <c r="AA82" s="32"/>
      <c r="AB82" s="35">
        <f>ROUND(SUM(AB73*(1-AB81),AB79*AB81),2)</f>
        <v>26.98</v>
      </c>
      <c r="AC82" s="32"/>
      <c r="AD82" s="34">
        <f>ROUND(SUM(AD73*(1-AD81),AD79*AD81),2)</f>
        <v>26.98</v>
      </c>
      <c r="AE82" s="32"/>
      <c r="AF82" s="34">
        <f>ROUND(SUM(AF73*(1-AF81),AF79*AF81),2)</f>
        <v>26.98</v>
      </c>
      <c r="AG82" s="32"/>
      <c r="AH82" s="35">
        <f>ROUND(SUM(AH73*(1-AH81),AH79*AH81),2)</f>
        <v>26.98</v>
      </c>
      <c r="AI82" s="32"/>
      <c r="AJ82" s="34">
        <f>ROUND(SUM(AJ73*(1-AJ81),AJ79*AJ81),2)</f>
        <v>26.98</v>
      </c>
      <c r="AK82" s="32"/>
      <c r="AL82" s="34">
        <f>ROUND(SUM(AL73*(1-AL81),AL79*AL81),2)</f>
        <v>25.76</v>
      </c>
      <c r="AM82" s="32"/>
      <c r="AN82" s="35">
        <f>ROUND(SUM(AN73*(1-AN81),AN79*AN81),2)</f>
        <v>30.65</v>
      </c>
      <c r="AO82" s="32"/>
      <c r="AP82" s="34">
        <f>ROUND(SUM(AP73*(1-AP81),AP79*AP81),2)</f>
        <v>26.98</v>
      </c>
      <c r="AQ82" s="32"/>
      <c r="AR82" s="34">
        <f>ROUND(SUM(AR73*(1-AR81),AR79*AR81),2)</f>
        <v>26.98</v>
      </c>
      <c r="AS82" s="32"/>
      <c r="AT82" s="35">
        <f>ROUND(SUM(AT73*(1-AT81),AT79*AT81),2)</f>
        <v>25.76</v>
      </c>
      <c r="AV82" s="107"/>
    </row>
    <row r="83" spans="1:48" ht="3.95" customHeight="1" x14ac:dyDescent="0.2">
      <c r="A83" s="161"/>
      <c r="B83" s="119"/>
      <c r="C83" s="33"/>
      <c r="E83" s="33"/>
      <c r="G83" s="33"/>
      <c r="I83" s="33"/>
      <c r="J83" s="36"/>
      <c r="K83" s="33"/>
      <c r="M83" s="33"/>
      <c r="O83" s="33"/>
      <c r="P83" s="36"/>
      <c r="Q83" s="33"/>
      <c r="S83" s="33"/>
      <c r="U83" s="33"/>
      <c r="V83" s="36"/>
      <c r="W83" s="33"/>
      <c r="Y83" s="33"/>
      <c r="AA83" s="33"/>
      <c r="AB83" s="36"/>
      <c r="AC83" s="33"/>
      <c r="AE83" s="33"/>
      <c r="AG83" s="33"/>
      <c r="AH83" s="36"/>
      <c r="AI83" s="33"/>
      <c r="AK83" s="33"/>
      <c r="AM83" s="33"/>
      <c r="AN83" s="36"/>
      <c r="AO83" s="33"/>
      <c r="AQ83" s="33"/>
      <c r="AS83" s="33"/>
      <c r="AT83" s="36"/>
      <c r="AV83" s="111"/>
    </row>
    <row r="84" spans="1:48" ht="12.75" customHeight="1" x14ac:dyDescent="0.2">
      <c r="A84" s="161"/>
      <c r="B84" s="118" t="s">
        <v>39</v>
      </c>
      <c r="C84" s="33"/>
      <c r="E84" s="33"/>
      <c r="G84" s="33"/>
      <c r="I84" s="33"/>
      <c r="J84" s="36"/>
      <c r="K84" s="33"/>
      <c r="M84" s="33"/>
      <c r="O84" s="33"/>
      <c r="P84" s="36"/>
      <c r="Q84" s="33"/>
      <c r="S84" s="33"/>
      <c r="U84" s="33"/>
      <c r="V84" s="36"/>
      <c r="W84" s="33"/>
      <c r="Y84" s="33"/>
      <c r="AA84" s="33"/>
      <c r="AB84" s="36"/>
      <c r="AC84" s="33"/>
      <c r="AE84" s="33"/>
      <c r="AG84" s="33"/>
      <c r="AH84" s="36"/>
      <c r="AI84" s="33"/>
      <c r="AK84" s="33"/>
      <c r="AM84" s="33"/>
      <c r="AN84" s="36"/>
      <c r="AO84" s="33"/>
      <c r="AQ84" s="33"/>
      <c r="AS84" s="33"/>
      <c r="AT84" s="36"/>
      <c r="AV84" s="111"/>
    </row>
    <row r="85" spans="1:48" ht="12.75" customHeight="1" x14ac:dyDescent="0.2">
      <c r="A85" s="161"/>
      <c r="B85" s="119" t="s">
        <v>40</v>
      </c>
      <c r="C85" s="121"/>
      <c r="D85" s="38">
        <v>36.35</v>
      </c>
      <c r="E85" s="32"/>
      <c r="F85" s="38">
        <f>+$D85</f>
        <v>36.35</v>
      </c>
      <c r="G85" s="32"/>
      <c r="H85" s="38">
        <f>+$D85</f>
        <v>36.35</v>
      </c>
      <c r="I85" s="32"/>
      <c r="J85" s="39">
        <f>+$D85</f>
        <v>36.35</v>
      </c>
      <c r="K85" s="32"/>
      <c r="L85" s="38">
        <f>+$D85</f>
        <v>36.35</v>
      </c>
      <c r="M85" s="32"/>
      <c r="N85" s="38">
        <f>+$D85</f>
        <v>36.35</v>
      </c>
      <c r="O85" s="32"/>
      <c r="P85" s="39">
        <f>+$D85</f>
        <v>36.35</v>
      </c>
      <c r="Q85" s="32"/>
      <c r="R85" s="38">
        <f>+$D85</f>
        <v>36.35</v>
      </c>
      <c r="S85" s="32"/>
      <c r="T85" s="38">
        <f>+$D85</f>
        <v>36.35</v>
      </c>
      <c r="U85" s="32"/>
      <c r="V85" s="39">
        <f>+$D85</f>
        <v>36.35</v>
      </c>
      <c r="W85" s="32"/>
      <c r="X85" s="38">
        <f>+$D85</f>
        <v>36.35</v>
      </c>
      <c r="Y85" s="32"/>
      <c r="Z85" s="38">
        <f>+$D85</f>
        <v>36.35</v>
      </c>
      <c r="AA85" s="32"/>
      <c r="AB85" s="39">
        <f>+$D85</f>
        <v>36.35</v>
      </c>
      <c r="AC85" s="32"/>
      <c r="AD85" s="38">
        <f>+$D85</f>
        <v>36.35</v>
      </c>
      <c r="AE85" s="32"/>
      <c r="AF85" s="38">
        <f>+$D85</f>
        <v>36.35</v>
      </c>
      <c r="AG85" s="32"/>
      <c r="AH85" s="39">
        <f>+$D85</f>
        <v>36.35</v>
      </c>
      <c r="AI85" s="32"/>
      <c r="AJ85" s="38">
        <f>+$D85</f>
        <v>36.35</v>
      </c>
      <c r="AK85" s="32"/>
      <c r="AL85" s="38">
        <f>+$D85</f>
        <v>36.35</v>
      </c>
      <c r="AM85" s="32"/>
      <c r="AN85" s="39">
        <f>+$D85</f>
        <v>36.35</v>
      </c>
      <c r="AO85" s="32"/>
      <c r="AP85" s="38">
        <f>+$D85</f>
        <v>36.35</v>
      </c>
      <c r="AQ85" s="32"/>
      <c r="AR85" s="38">
        <f>+$D85</f>
        <v>36.35</v>
      </c>
      <c r="AS85" s="32"/>
      <c r="AT85" s="39">
        <f>+$D85</f>
        <v>36.35</v>
      </c>
      <c r="AV85" s="107"/>
    </row>
    <row r="86" spans="1:48" ht="12.75" customHeight="1" x14ac:dyDescent="0.2">
      <c r="A86" s="161"/>
      <c r="B86" s="113" t="s">
        <v>41</v>
      </c>
      <c r="C86" s="121"/>
      <c r="D86" s="40">
        <v>0.9</v>
      </c>
      <c r="E86" s="37"/>
      <c r="F86" s="40">
        <v>0.9</v>
      </c>
      <c r="G86" s="37"/>
      <c r="H86" s="40">
        <v>0.9</v>
      </c>
      <c r="I86" s="37"/>
      <c r="J86" s="41">
        <v>0.9</v>
      </c>
      <c r="K86" s="37"/>
      <c r="L86" s="40">
        <v>0.9</v>
      </c>
      <c r="M86" s="37"/>
      <c r="N86" s="40">
        <v>0.9</v>
      </c>
      <c r="O86" s="37"/>
      <c r="P86" s="41">
        <v>0.9</v>
      </c>
      <c r="Q86" s="37"/>
      <c r="R86" s="40">
        <v>0.9</v>
      </c>
      <c r="S86" s="37"/>
      <c r="T86" s="40">
        <v>0.9</v>
      </c>
      <c r="U86" s="37"/>
      <c r="V86" s="41">
        <v>0.9</v>
      </c>
      <c r="W86" s="37"/>
      <c r="X86" s="40">
        <v>0.9</v>
      </c>
      <c r="Y86" s="37"/>
      <c r="Z86" s="40">
        <v>0.9</v>
      </c>
      <c r="AA86" s="37"/>
      <c r="AB86" s="41">
        <v>0.9</v>
      </c>
      <c r="AC86" s="37"/>
      <c r="AD86" s="40">
        <v>0.9</v>
      </c>
      <c r="AE86" s="37"/>
      <c r="AF86" s="40">
        <v>0.9</v>
      </c>
      <c r="AG86" s="37"/>
      <c r="AH86" s="41">
        <v>0.9</v>
      </c>
      <c r="AI86" s="37"/>
      <c r="AJ86" s="40">
        <v>0.9</v>
      </c>
      <c r="AK86" s="37"/>
      <c r="AL86" s="40">
        <v>0.9</v>
      </c>
      <c r="AM86" s="37"/>
      <c r="AN86" s="41">
        <v>0.9</v>
      </c>
      <c r="AO86" s="37"/>
      <c r="AP86" s="40">
        <v>0.9</v>
      </c>
      <c r="AQ86" s="37"/>
      <c r="AR86" s="40">
        <v>0.9</v>
      </c>
      <c r="AS86" s="37"/>
      <c r="AT86" s="41">
        <v>0.9</v>
      </c>
      <c r="AV86" s="111"/>
    </row>
    <row r="87" spans="1:48" ht="12.75" customHeight="1" x14ac:dyDescent="0.2">
      <c r="A87" s="161"/>
      <c r="B87" s="113" t="s">
        <v>42</v>
      </c>
      <c r="C87" s="33"/>
      <c r="D87" s="40">
        <v>0.67</v>
      </c>
      <c r="E87" s="42"/>
      <c r="F87" s="40">
        <v>0.67</v>
      </c>
      <c r="G87" s="42"/>
      <c r="H87" s="40">
        <v>0.67</v>
      </c>
      <c r="I87" s="42"/>
      <c r="J87" s="41">
        <v>0.67</v>
      </c>
      <c r="K87" s="42"/>
      <c r="L87" s="40">
        <v>0.67</v>
      </c>
      <c r="M87" s="42"/>
      <c r="N87" s="40">
        <v>0.67</v>
      </c>
      <c r="O87" s="42"/>
      <c r="P87" s="41">
        <v>0.67</v>
      </c>
      <c r="Q87" s="42"/>
      <c r="R87" s="40">
        <v>0.67</v>
      </c>
      <c r="S87" s="42"/>
      <c r="T87" s="40">
        <v>0.67</v>
      </c>
      <c r="U87" s="42"/>
      <c r="V87" s="41">
        <v>0.67</v>
      </c>
      <c r="W87" s="42"/>
      <c r="X87" s="40">
        <v>0.67</v>
      </c>
      <c r="Y87" s="42"/>
      <c r="Z87" s="40">
        <v>0.67</v>
      </c>
      <c r="AA87" s="42"/>
      <c r="AB87" s="41">
        <v>0.67</v>
      </c>
      <c r="AC87" s="42"/>
      <c r="AD87" s="40">
        <v>0.67</v>
      </c>
      <c r="AE87" s="42"/>
      <c r="AF87" s="40">
        <v>0.67</v>
      </c>
      <c r="AG87" s="42"/>
      <c r="AH87" s="41">
        <v>0.67</v>
      </c>
      <c r="AI87" s="42"/>
      <c r="AJ87" s="40">
        <v>0.67</v>
      </c>
      <c r="AK87" s="42"/>
      <c r="AL87" s="40">
        <v>0.67</v>
      </c>
      <c r="AM87" s="42"/>
      <c r="AN87" s="41">
        <v>0.67</v>
      </c>
      <c r="AO87" s="42"/>
      <c r="AP87" s="40">
        <v>0.67</v>
      </c>
      <c r="AQ87" s="42"/>
      <c r="AR87" s="40">
        <v>0.67</v>
      </c>
      <c r="AS87" s="42"/>
      <c r="AT87" s="41">
        <v>0.67</v>
      </c>
      <c r="AV87" s="107"/>
    </row>
    <row r="88" spans="1:48" ht="12.75" customHeight="1" x14ac:dyDescent="0.2">
      <c r="A88" s="161"/>
      <c r="B88" s="113" t="s">
        <v>43</v>
      </c>
      <c r="C88" s="33"/>
      <c r="D88" s="40">
        <v>3.04</v>
      </c>
      <c r="E88" s="42"/>
      <c r="F88" s="40">
        <v>3.04</v>
      </c>
      <c r="G88" s="42"/>
      <c r="H88" s="40">
        <v>3.04</v>
      </c>
      <c r="I88" s="42"/>
      <c r="J88" s="41">
        <v>3.04</v>
      </c>
      <c r="K88" s="42"/>
      <c r="L88" s="40">
        <v>3.04</v>
      </c>
      <c r="M88" s="42"/>
      <c r="N88" s="40">
        <v>3.04</v>
      </c>
      <c r="O88" s="42"/>
      <c r="P88" s="41">
        <v>3.04</v>
      </c>
      <c r="Q88" s="42"/>
      <c r="R88" s="40">
        <v>3.04</v>
      </c>
      <c r="S88" s="42"/>
      <c r="T88" s="40">
        <v>3.04</v>
      </c>
      <c r="U88" s="42"/>
      <c r="V88" s="41">
        <v>3.04</v>
      </c>
      <c r="W88" s="42"/>
      <c r="X88" s="40">
        <v>3.04</v>
      </c>
      <c r="Y88" s="42"/>
      <c r="Z88" s="40">
        <v>3.04</v>
      </c>
      <c r="AA88" s="42"/>
      <c r="AB88" s="41">
        <v>3.04</v>
      </c>
      <c r="AC88" s="42"/>
      <c r="AD88" s="40">
        <v>3.04</v>
      </c>
      <c r="AE88" s="42"/>
      <c r="AF88" s="40">
        <v>3.04</v>
      </c>
      <c r="AG88" s="42"/>
      <c r="AH88" s="41">
        <v>3.04</v>
      </c>
      <c r="AI88" s="42"/>
      <c r="AJ88" s="40">
        <v>3.04</v>
      </c>
      <c r="AK88" s="42"/>
      <c r="AL88" s="40">
        <v>3.04</v>
      </c>
      <c r="AM88" s="42"/>
      <c r="AN88" s="41">
        <v>3.04</v>
      </c>
      <c r="AO88" s="42"/>
      <c r="AP88" s="40">
        <v>3.04</v>
      </c>
      <c r="AQ88" s="42"/>
      <c r="AR88" s="40">
        <v>3.04</v>
      </c>
      <c r="AS88" s="42"/>
      <c r="AT88" s="41">
        <v>3.04</v>
      </c>
      <c r="AV88" s="111"/>
    </row>
    <row r="89" spans="1:48" ht="12.75" customHeight="1" x14ac:dyDescent="0.2">
      <c r="A89" s="161"/>
      <c r="B89" s="119" t="s">
        <v>44</v>
      </c>
      <c r="C89" s="33"/>
      <c r="D89" s="43">
        <f>+D85-SUM(D86:D88)</f>
        <v>31.740000000000002</v>
      </c>
      <c r="E89" s="42"/>
      <c r="F89" s="43">
        <f>+F85-SUM(F86:F88)</f>
        <v>31.740000000000002</v>
      </c>
      <c r="G89" s="42"/>
      <c r="H89" s="43">
        <f>+H85-SUM(H86:H88)</f>
        <v>31.740000000000002</v>
      </c>
      <c r="I89" s="42"/>
      <c r="J89" s="44">
        <f>+J85-SUM(J86:J88)</f>
        <v>31.740000000000002</v>
      </c>
      <c r="K89" s="42"/>
      <c r="L89" s="43">
        <f>+L85-SUM(L86:L88)</f>
        <v>31.740000000000002</v>
      </c>
      <c r="M89" s="42"/>
      <c r="N89" s="43">
        <f>+N85-SUM(N86:N88)</f>
        <v>31.740000000000002</v>
      </c>
      <c r="O89" s="42"/>
      <c r="P89" s="44">
        <f>+P85-SUM(P86:P88)</f>
        <v>31.740000000000002</v>
      </c>
      <c r="Q89" s="42"/>
      <c r="R89" s="43">
        <f>+R85-SUM(R86:R88)</f>
        <v>31.740000000000002</v>
      </c>
      <c r="S89" s="42"/>
      <c r="T89" s="43">
        <f>+T85-SUM(T86:T88)</f>
        <v>31.740000000000002</v>
      </c>
      <c r="U89" s="42"/>
      <c r="V89" s="44">
        <f>+V85-SUM(V86:V88)</f>
        <v>31.740000000000002</v>
      </c>
      <c r="W89" s="42"/>
      <c r="X89" s="43">
        <f>+X85-SUM(X86:X88)</f>
        <v>31.740000000000002</v>
      </c>
      <c r="Y89" s="42"/>
      <c r="Z89" s="43">
        <f>+Z85-SUM(Z86:Z88)</f>
        <v>31.740000000000002</v>
      </c>
      <c r="AA89" s="42"/>
      <c r="AB89" s="44">
        <f>+AB85-SUM(AB86:AB88)</f>
        <v>31.740000000000002</v>
      </c>
      <c r="AC89" s="42"/>
      <c r="AD89" s="43">
        <f>+AD85-SUM(AD86:AD88)</f>
        <v>31.740000000000002</v>
      </c>
      <c r="AE89" s="42"/>
      <c r="AF89" s="43">
        <f>+AF85-SUM(AF86:AF88)</f>
        <v>31.740000000000002</v>
      </c>
      <c r="AG89" s="42"/>
      <c r="AH89" s="44">
        <f>+AH85-SUM(AH86:AH88)</f>
        <v>31.740000000000002</v>
      </c>
      <c r="AI89" s="42"/>
      <c r="AJ89" s="43">
        <f>+AJ85-SUM(AJ86:AJ88)</f>
        <v>31.740000000000002</v>
      </c>
      <c r="AK89" s="42"/>
      <c r="AL89" s="43">
        <f>+AL85-SUM(AL86:AL88)</f>
        <v>31.740000000000002</v>
      </c>
      <c r="AM89" s="42"/>
      <c r="AN89" s="44">
        <f>+AN85-SUM(AN86:AN88)</f>
        <v>31.740000000000002</v>
      </c>
      <c r="AO89" s="42"/>
      <c r="AP89" s="43">
        <f>+AP85-SUM(AP86:AP88)</f>
        <v>31.740000000000002</v>
      </c>
      <c r="AQ89" s="42"/>
      <c r="AR89" s="43">
        <f>+AR85-SUM(AR86:AR88)</f>
        <v>31.740000000000002</v>
      </c>
      <c r="AS89" s="42"/>
      <c r="AT89" s="44">
        <f>+AT85-SUM(AT86:AT88)</f>
        <v>31.740000000000002</v>
      </c>
      <c r="AV89" s="111"/>
    </row>
    <row r="90" spans="1:48" ht="12.75" customHeight="1" x14ac:dyDescent="0.2">
      <c r="A90" s="161"/>
      <c r="B90" s="119" t="s">
        <v>45</v>
      </c>
      <c r="C90" s="122"/>
      <c r="D90" s="46">
        <f>ROUND(D85/D89,2)</f>
        <v>1.1499999999999999</v>
      </c>
      <c r="E90" s="45"/>
      <c r="F90" s="46">
        <f>ROUND(F85/F89,2)</f>
        <v>1.1499999999999999</v>
      </c>
      <c r="G90" s="45"/>
      <c r="H90" s="46">
        <f>ROUND(H85/H89,2)</f>
        <v>1.1499999999999999</v>
      </c>
      <c r="I90" s="45"/>
      <c r="J90" s="47">
        <f>ROUND(J85/J89,2)</f>
        <v>1.1499999999999999</v>
      </c>
      <c r="K90" s="45"/>
      <c r="L90" s="46">
        <f>ROUND(L85/L89,2)</f>
        <v>1.1499999999999999</v>
      </c>
      <c r="M90" s="45"/>
      <c r="N90" s="46">
        <f>ROUND(N85/N89,2)</f>
        <v>1.1499999999999999</v>
      </c>
      <c r="O90" s="45"/>
      <c r="P90" s="47">
        <f>ROUND(P85/P89,2)</f>
        <v>1.1499999999999999</v>
      </c>
      <c r="Q90" s="45"/>
      <c r="R90" s="46">
        <f>ROUND(R85/R89,2)</f>
        <v>1.1499999999999999</v>
      </c>
      <c r="S90" s="45"/>
      <c r="T90" s="46">
        <f>ROUND(T85/T89,2)</f>
        <v>1.1499999999999999</v>
      </c>
      <c r="U90" s="45"/>
      <c r="V90" s="47">
        <f>ROUND(V85/V89,2)</f>
        <v>1.1499999999999999</v>
      </c>
      <c r="W90" s="45"/>
      <c r="X90" s="46">
        <f>ROUND(X85/X89,2)</f>
        <v>1.1499999999999999</v>
      </c>
      <c r="Y90" s="45"/>
      <c r="Z90" s="46">
        <f>ROUND(Z85/Z89,2)</f>
        <v>1.1499999999999999</v>
      </c>
      <c r="AA90" s="45"/>
      <c r="AB90" s="47">
        <f>ROUND(AB85/AB89,2)</f>
        <v>1.1499999999999999</v>
      </c>
      <c r="AC90" s="45"/>
      <c r="AD90" s="46">
        <f>ROUND(AD85/AD89,2)</f>
        <v>1.1499999999999999</v>
      </c>
      <c r="AE90" s="45"/>
      <c r="AF90" s="46">
        <f>ROUND(AF85/AF89,2)</f>
        <v>1.1499999999999999</v>
      </c>
      <c r="AG90" s="45"/>
      <c r="AH90" s="47">
        <f>ROUND(AH85/AH89,2)</f>
        <v>1.1499999999999999</v>
      </c>
      <c r="AI90" s="45"/>
      <c r="AJ90" s="46">
        <f>ROUND(AJ85/AJ89,2)</f>
        <v>1.1499999999999999</v>
      </c>
      <c r="AK90" s="45"/>
      <c r="AL90" s="46">
        <f>ROUND(AL85/AL89,2)</f>
        <v>1.1499999999999999</v>
      </c>
      <c r="AM90" s="45"/>
      <c r="AN90" s="47">
        <f>ROUND(AN85/AN89,2)</f>
        <v>1.1499999999999999</v>
      </c>
      <c r="AO90" s="45"/>
      <c r="AP90" s="46">
        <f>ROUND(AP85/AP89,2)</f>
        <v>1.1499999999999999</v>
      </c>
      <c r="AQ90" s="45"/>
      <c r="AR90" s="46">
        <f>ROUND(AR85/AR89,2)</f>
        <v>1.1499999999999999</v>
      </c>
      <c r="AS90" s="45"/>
      <c r="AT90" s="47">
        <f>ROUND(AT85/AT89,2)</f>
        <v>1.1499999999999999</v>
      </c>
      <c r="AV90" s="107"/>
    </row>
    <row r="91" spans="1:48" ht="12.75" customHeight="1" x14ac:dyDescent="0.2">
      <c r="A91" s="161"/>
      <c r="B91" s="119" t="s">
        <v>46</v>
      </c>
      <c r="C91" s="123"/>
      <c r="D91" s="49">
        <f>ROUND(D82*D90,2)</f>
        <v>31.03</v>
      </c>
      <c r="E91" s="48"/>
      <c r="F91" s="49">
        <f>ROUND(F82*F90,2)</f>
        <v>29.62</v>
      </c>
      <c r="G91" s="48"/>
      <c r="H91" s="49">
        <f>ROUND(H82*H90,2)</f>
        <v>29.62</v>
      </c>
      <c r="I91" s="48"/>
      <c r="J91" s="50">
        <f>ROUND(J82*J90,2)</f>
        <v>35.25</v>
      </c>
      <c r="K91" s="48"/>
      <c r="L91" s="49">
        <f>ROUND(L82*L90,2)</f>
        <v>29.62</v>
      </c>
      <c r="M91" s="48"/>
      <c r="N91" s="49">
        <f>ROUND(N82*N90,2)</f>
        <v>35.25</v>
      </c>
      <c r="O91" s="48"/>
      <c r="P91" s="50">
        <f>ROUND(P82*P90,2)</f>
        <v>29.62</v>
      </c>
      <c r="Q91" s="48"/>
      <c r="R91" s="49">
        <f>ROUND(R82*R90,2)</f>
        <v>29.62</v>
      </c>
      <c r="S91" s="48"/>
      <c r="T91" s="49">
        <f>ROUND(T82*T90,2)</f>
        <v>31.03</v>
      </c>
      <c r="U91" s="48"/>
      <c r="V91" s="50">
        <f>ROUND(V82*V90,2)</f>
        <v>31.03</v>
      </c>
      <c r="W91" s="48"/>
      <c r="X91" s="49">
        <f>ROUND(X82*X90,2)</f>
        <v>31.03</v>
      </c>
      <c r="Y91" s="48"/>
      <c r="Z91" s="49">
        <f>ROUND(Z82*Z90,2)</f>
        <v>31.03</v>
      </c>
      <c r="AA91" s="48"/>
      <c r="AB91" s="50">
        <f>ROUND(AB82*AB90,2)</f>
        <v>31.03</v>
      </c>
      <c r="AC91" s="48"/>
      <c r="AD91" s="49">
        <f>ROUND(AD82*AD90,2)</f>
        <v>31.03</v>
      </c>
      <c r="AE91" s="48"/>
      <c r="AF91" s="49">
        <f>ROUND(AF82*AF90,2)</f>
        <v>31.03</v>
      </c>
      <c r="AG91" s="48"/>
      <c r="AH91" s="50">
        <f>ROUND(AH82*AH90,2)</f>
        <v>31.03</v>
      </c>
      <c r="AI91" s="48"/>
      <c r="AJ91" s="49">
        <f>ROUND(AJ82*AJ90,2)</f>
        <v>31.03</v>
      </c>
      <c r="AK91" s="48"/>
      <c r="AL91" s="49">
        <f>ROUND(AL82*AL90,2)</f>
        <v>29.62</v>
      </c>
      <c r="AM91" s="48"/>
      <c r="AN91" s="50">
        <f>ROUND(AN82*AN90,2)</f>
        <v>35.25</v>
      </c>
      <c r="AO91" s="48"/>
      <c r="AP91" s="49">
        <f>ROUND(AP82*AP90,2)</f>
        <v>31.03</v>
      </c>
      <c r="AQ91" s="48"/>
      <c r="AR91" s="49">
        <f>ROUND(AR82*AR90,2)</f>
        <v>31.03</v>
      </c>
      <c r="AS91" s="48"/>
      <c r="AT91" s="50">
        <f>ROUND(AT82*AT90,2)</f>
        <v>29.62</v>
      </c>
      <c r="AV91" s="111"/>
    </row>
    <row r="92" spans="1:48" ht="3.95" customHeight="1" x14ac:dyDescent="0.2">
      <c r="A92" s="161"/>
      <c r="B92" s="124"/>
      <c r="C92" s="125"/>
      <c r="D92" s="52"/>
      <c r="E92" s="51"/>
      <c r="F92" s="52"/>
      <c r="G92" s="51"/>
      <c r="H92" s="52"/>
      <c r="I92" s="51"/>
      <c r="J92" s="53"/>
      <c r="K92" s="51"/>
      <c r="L92" s="52"/>
      <c r="M92" s="51"/>
      <c r="N92" s="52"/>
      <c r="O92" s="51"/>
      <c r="P92" s="53"/>
      <c r="Q92" s="51"/>
      <c r="R92" s="52"/>
      <c r="S92" s="51"/>
      <c r="T92" s="52"/>
      <c r="U92" s="51"/>
      <c r="V92" s="53"/>
      <c r="W92" s="51"/>
      <c r="X92" s="52"/>
      <c r="Y92" s="51"/>
      <c r="Z92" s="52"/>
      <c r="AA92" s="51"/>
      <c r="AB92" s="53"/>
      <c r="AC92" s="51"/>
      <c r="AD92" s="52"/>
      <c r="AE92" s="51"/>
      <c r="AF92" s="52"/>
      <c r="AG92" s="51"/>
      <c r="AH92" s="53"/>
      <c r="AI92" s="51"/>
      <c r="AJ92" s="52"/>
      <c r="AK92" s="51"/>
      <c r="AL92" s="52"/>
      <c r="AM92" s="51"/>
      <c r="AN92" s="53"/>
      <c r="AO92" s="51"/>
      <c r="AP92" s="52"/>
      <c r="AQ92" s="51"/>
      <c r="AR92" s="52"/>
      <c r="AS92" s="51"/>
      <c r="AT92" s="53"/>
      <c r="AV92" s="111"/>
    </row>
    <row r="93" spans="1:48" ht="12.75" customHeight="1" x14ac:dyDescent="0.2">
      <c r="A93" s="161"/>
      <c r="B93" s="118" t="s">
        <v>47</v>
      </c>
      <c r="C93" s="54"/>
      <c r="D93" s="55"/>
      <c r="E93" s="54"/>
      <c r="F93" s="55"/>
      <c r="G93" s="54"/>
      <c r="H93" s="55"/>
      <c r="I93" s="54"/>
      <c r="J93" s="56"/>
      <c r="K93" s="54"/>
      <c r="L93" s="55"/>
      <c r="M93" s="54"/>
      <c r="N93" s="55"/>
      <c r="O93" s="54"/>
      <c r="P93" s="56"/>
      <c r="Q93" s="54"/>
      <c r="R93" s="55"/>
      <c r="S93" s="54"/>
      <c r="T93" s="55"/>
      <c r="U93" s="54"/>
      <c r="V93" s="56"/>
      <c r="W93" s="54"/>
      <c r="X93" s="55"/>
      <c r="Y93" s="54"/>
      <c r="Z93" s="55"/>
      <c r="AA93" s="54"/>
      <c r="AB93" s="56"/>
      <c r="AC93" s="54"/>
      <c r="AD93" s="55"/>
      <c r="AE93" s="54"/>
      <c r="AF93" s="55"/>
      <c r="AG93" s="54"/>
      <c r="AH93" s="56"/>
      <c r="AI93" s="54"/>
      <c r="AJ93" s="55"/>
      <c r="AK93" s="54"/>
      <c r="AL93" s="55"/>
      <c r="AM93" s="54"/>
      <c r="AN93" s="56"/>
      <c r="AO93" s="54"/>
      <c r="AP93" s="55"/>
      <c r="AQ93" s="54"/>
      <c r="AR93" s="55"/>
      <c r="AS93" s="54"/>
      <c r="AT93" s="56"/>
      <c r="AV93" s="107"/>
    </row>
    <row r="94" spans="1:48" ht="12.75" customHeight="1" x14ac:dyDescent="0.2">
      <c r="A94" s="161"/>
      <c r="B94" s="126" t="s">
        <v>48</v>
      </c>
      <c r="C94" s="54"/>
      <c r="D94" s="150"/>
      <c r="E94" s="54"/>
      <c r="F94" s="146"/>
      <c r="G94" s="18"/>
      <c r="H94" s="146"/>
      <c r="I94" s="18"/>
      <c r="J94" s="145"/>
      <c r="K94" s="18"/>
      <c r="L94" s="146"/>
      <c r="M94" s="18"/>
      <c r="N94" s="146"/>
      <c r="O94" s="18"/>
      <c r="P94" s="145"/>
      <c r="Q94" s="18"/>
      <c r="R94" s="146"/>
      <c r="S94" s="18"/>
      <c r="T94" s="146"/>
      <c r="U94" s="18"/>
      <c r="V94" s="145"/>
      <c r="W94" s="18"/>
      <c r="X94" s="146"/>
      <c r="Y94" s="18"/>
      <c r="Z94" s="146"/>
      <c r="AA94" s="18"/>
      <c r="AB94" s="145"/>
      <c r="AC94" s="18"/>
      <c r="AD94" s="146"/>
      <c r="AE94" s="18"/>
      <c r="AF94" s="146"/>
      <c r="AG94" s="18"/>
      <c r="AH94" s="145"/>
      <c r="AI94" s="18"/>
      <c r="AJ94" s="146"/>
      <c r="AK94" s="18"/>
      <c r="AL94" s="146"/>
      <c r="AM94" s="18"/>
      <c r="AN94" s="145"/>
      <c r="AO94" s="18"/>
      <c r="AP94" s="146"/>
      <c r="AQ94" s="18"/>
      <c r="AR94" s="146"/>
      <c r="AS94" s="18"/>
      <c r="AT94" s="145"/>
      <c r="AV94" s="111"/>
    </row>
    <row r="95" spans="1:48" ht="12.75" customHeight="1" x14ac:dyDescent="0.2">
      <c r="A95" s="161"/>
      <c r="B95" s="127" t="s">
        <v>55</v>
      </c>
      <c r="C95" s="54"/>
      <c r="D95" s="57">
        <f>IFERROR(ROUND(SUM(D94:D94)/D$7,1),0)</f>
        <v>0</v>
      </c>
      <c r="E95" s="54"/>
      <c r="F95" s="57">
        <f>IFERROR(ROUND(SUM(F94:F94)/F$7,1),0)</f>
        <v>0</v>
      </c>
      <c r="G95" s="54"/>
      <c r="H95" s="57">
        <f>IFERROR(ROUND(SUM(H94:H94)/H$7,1),0)</f>
        <v>0</v>
      </c>
      <c r="I95" s="54"/>
      <c r="J95" s="58">
        <f>IFERROR(ROUND(SUM(J94:J94)/J$7,1),0)</f>
        <v>0</v>
      </c>
      <c r="K95" s="54"/>
      <c r="L95" s="57">
        <f>IFERROR(ROUND(SUM(L94:L94)/L$7,1),0)</f>
        <v>0</v>
      </c>
      <c r="M95" s="54"/>
      <c r="N95" s="57">
        <f>IFERROR(ROUND(SUM(N94:N94)/N$7,1),0)</f>
        <v>0</v>
      </c>
      <c r="O95" s="54"/>
      <c r="P95" s="58">
        <f>IFERROR(ROUND(SUM(P94:P94)/P$7,1),0)</f>
        <v>0</v>
      </c>
      <c r="Q95" s="54"/>
      <c r="R95" s="57">
        <f>IFERROR(ROUND(SUM(R94:R94)/R$7,1),0)</f>
        <v>0</v>
      </c>
      <c r="S95" s="54"/>
      <c r="T95" s="57">
        <f>IFERROR(ROUND(SUM(T94:T94)/T$7,1),0)</f>
        <v>0</v>
      </c>
      <c r="U95" s="54"/>
      <c r="V95" s="58">
        <f>IFERROR(ROUND(SUM(V94:V94)/V$7,1),0)</f>
        <v>0</v>
      </c>
      <c r="W95" s="54"/>
      <c r="X95" s="57">
        <f>IFERROR(ROUND(SUM(X94:X94)/X$7,1),0)</f>
        <v>0</v>
      </c>
      <c r="Y95" s="54"/>
      <c r="Z95" s="57">
        <f>IFERROR(ROUND(SUM(Z94:Z94)/Z$7,1),0)</f>
        <v>0</v>
      </c>
      <c r="AA95" s="54"/>
      <c r="AB95" s="58">
        <f>IFERROR(ROUND(SUM(AB94:AB94)/AB$7,1),0)</f>
        <v>0</v>
      </c>
      <c r="AC95" s="54"/>
      <c r="AD95" s="57">
        <f>IFERROR(ROUND(SUM(AD94:AD94)/AD$7,1),0)</f>
        <v>0</v>
      </c>
      <c r="AE95" s="54"/>
      <c r="AF95" s="57">
        <f>IFERROR(ROUND(SUM(AF94:AF94)/AF$7,1),0)</f>
        <v>0</v>
      </c>
      <c r="AG95" s="54"/>
      <c r="AH95" s="58">
        <f>IFERROR(ROUND(SUM(AH94:AH94)/AH$7,1),0)</f>
        <v>0</v>
      </c>
      <c r="AI95" s="54"/>
      <c r="AJ95" s="57">
        <f>IFERROR(ROUND(SUM(AJ94:AJ94)/AJ$7,1),0)</f>
        <v>0</v>
      </c>
      <c r="AK95" s="54"/>
      <c r="AL95" s="57">
        <f>IFERROR(ROUND(SUM(AL94:AL94)/AL$7,1),0)</f>
        <v>0</v>
      </c>
      <c r="AM95" s="54"/>
      <c r="AN95" s="58">
        <f>IFERROR(ROUND(SUM(AN94:AN94)/AN$7,1),0)</f>
        <v>0</v>
      </c>
      <c r="AO95" s="54"/>
      <c r="AP95" s="57">
        <f>IFERROR(ROUND(SUM(AP94:AP94)/AP$7,1),0)</f>
        <v>0</v>
      </c>
      <c r="AQ95" s="54"/>
      <c r="AR95" s="57">
        <f>IFERROR(ROUND(SUM(AR94:AR94)/AR$7,1),0)</f>
        <v>0</v>
      </c>
      <c r="AS95" s="54"/>
      <c r="AT95" s="58">
        <f>IFERROR(ROUND(SUM(AT94:AT94)/AT$7,1),0)</f>
        <v>0</v>
      </c>
      <c r="AV95" s="107"/>
    </row>
    <row r="96" spans="1:48" ht="12.75" customHeight="1" x14ac:dyDescent="0.2">
      <c r="A96" s="162"/>
      <c r="B96" s="128" t="s">
        <v>56</v>
      </c>
      <c r="C96" s="59"/>
      <c r="D96" s="60">
        <f>ROUND(D91*D95,2)</f>
        <v>0</v>
      </c>
      <c r="E96" s="59"/>
      <c r="F96" s="60">
        <f>ROUND(F91*F95,2)</f>
        <v>0</v>
      </c>
      <c r="G96" s="59"/>
      <c r="H96" s="60">
        <f>ROUND(H91*H95,2)</f>
        <v>0</v>
      </c>
      <c r="I96" s="59"/>
      <c r="J96" s="61">
        <f>ROUND(J91*J95,2)</f>
        <v>0</v>
      </c>
      <c r="K96" s="59"/>
      <c r="L96" s="60">
        <f>ROUND(L91*L95,2)</f>
        <v>0</v>
      </c>
      <c r="M96" s="59"/>
      <c r="N96" s="60">
        <f>ROUND(N91*N95,2)</f>
        <v>0</v>
      </c>
      <c r="O96" s="59"/>
      <c r="P96" s="61">
        <f>ROUND(P91*P95,2)</f>
        <v>0</v>
      </c>
      <c r="Q96" s="59"/>
      <c r="R96" s="60">
        <f>ROUND(R91*R95,2)</f>
        <v>0</v>
      </c>
      <c r="S96" s="59"/>
      <c r="T96" s="60">
        <f>ROUND(T91*T95,2)</f>
        <v>0</v>
      </c>
      <c r="U96" s="59"/>
      <c r="V96" s="61">
        <f>ROUND(V91*V95,2)</f>
        <v>0</v>
      </c>
      <c r="W96" s="59"/>
      <c r="X96" s="60">
        <f>ROUND(X91*X95,2)</f>
        <v>0</v>
      </c>
      <c r="Y96" s="59"/>
      <c r="Z96" s="60">
        <f>ROUND(Z91*Z95,2)</f>
        <v>0</v>
      </c>
      <c r="AA96" s="59"/>
      <c r="AB96" s="61">
        <f>ROUND(AB91*AB95,2)</f>
        <v>0</v>
      </c>
      <c r="AC96" s="59"/>
      <c r="AD96" s="60">
        <f>ROUND(AD91*AD95,2)</f>
        <v>0</v>
      </c>
      <c r="AE96" s="59"/>
      <c r="AF96" s="60">
        <f>ROUND(AF91*AF95,2)</f>
        <v>0</v>
      </c>
      <c r="AG96" s="59"/>
      <c r="AH96" s="61">
        <f>ROUND(AH91*AH95,2)</f>
        <v>0</v>
      </c>
      <c r="AI96" s="59"/>
      <c r="AJ96" s="60">
        <f>ROUND(AJ91*AJ95,2)</f>
        <v>0</v>
      </c>
      <c r="AK96" s="59"/>
      <c r="AL96" s="60">
        <f>ROUND(AL91*AL95,2)</f>
        <v>0</v>
      </c>
      <c r="AM96" s="59"/>
      <c r="AN96" s="61">
        <f>ROUND(AN91*AN95,2)</f>
        <v>0</v>
      </c>
      <c r="AO96" s="59"/>
      <c r="AP96" s="60">
        <f>ROUND(AP91*AP95,2)</f>
        <v>0</v>
      </c>
      <c r="AQ96" s="59"/>
      <c r="AR96" s="60">
        <f>ROUND(AR91*AR95,2)</f>
        <v>0</v>
      </c>
      <c r="AS96" s="59"/>
      <c r="AT96" s="61">
        <f>ROUND(AT91*AT95,2)</f>
        <v>0</v>
      </c>
      <c r="AV96" s="111"/>
    </row>
    <row r="97" spans="1:48" s="110" customFormat="1" ht="3.95" customHeight="1" x14ac:dyDescent="0.2">
      <c r="A97" s="160" t="s">
        <v>57</v>
      </c>
      <c r="B97" s="114"/>
      <c r="C97" s="115"/>
      <c r="D97" s="20"/>
      <c r="E97" s="19"/>
      <c r="F97" s="20"/>
      <c r="G97" s="19"/>
      <c r="H97" s="20"/>
      <c r="I97" s="19"/>
      <c r="J97" s="21"/>
      <c r="K97" s="19"/>
      <c r="L97" s="20"/>
      <c r="M97" s="19"/>
      <c r="N97" s="20"/>
      <c r="O97" s="19"/>
      <c r="P97" s="21"/>
      <c r="Q97" s="19"/>
      <c r="R97" s="20"/>
      <c r="S97" s="19"/>
      <c r="T97" s="20"/>
      <c r="U97" s="19"/>
      <c r="V97" s="21"/>
      <c r="W97" s="19"/>
      <c r="X97" s="20"/>
      <c r="Y97" s="19"/>
      <c r="Z97" s="20"/>
      <c r="AA97" s="19"/>
      <c r="AB97" s="21"/>
      <c r="AC97" s="19"/>
      <c r="AD97" s="20"/>
      <c r="AE97" s="19"/>
      <c r="AF97" s="20"/>
      <c r="AG97" s="19"/>
      <c r="AH97" s="21"/>
      <c r="AI97" s="19"/>
      <c r="AJ97" s="20"/>
      <c r="AK97" s="19"/>
      <c r="AL97" s="20"/>
      <c r="AM97" s="19"/>
      <c r="AN97" s="21"/>
      <c r="AO97" s="19"/>
      <c r="AP97" s="20"/>
      <c r="AQ97" s="19"/>
      <c r="AR97" s="20"/>
      <c r="AS97" s="19"/>
      <c r="AT97" s="21"/>
      <c r="AV97" s="111"/>
    </row>
    <row r="98" spans="1:48" s="110" customFormat="1" x14ac:dyDescent="0.2">
      <c r="A98" s="161"/>
      <c r="B98" s="118" t="s">
        <v>29</v>
      </c>
      <c r="C98" s="117"/>
      <c r="D98" s="26"/>
      <c r="E98" s="25"/>
      <c r="F98" s="26"/>
      <c r="G98" s="25"/>
      <c r="H98" s="26"/>
      <c r="I98" s="25"/>
      <c r="J98" s="27"/>
      <c r="K98" s="25"/>
      <c r="L98" s="26"/>
      <c r="M98" s="25"/>
      <c r="N98" s="26"/>
      <c r="O98" s="25"/>
      <c r="P98" s="27"/>
      <c r="Q98" s="25"/>
      <c r="R98" s="26"/>
      <c r="S98" s="25"/>
      <c r="T98" s="26"/>
      <c r="U98" s="25"/>
      <c r="V98" s="27"/>
      <c r="W98" s="25"/>
      <c r="X98" s="26"/>
      <c r="Y98" s="25"/>
      <c r="Z98" s="26"/>
      <c r="AA98" s="25"/>
      <c r="AB98" s="27"/>
      <c r="AC98" s="25"/>
      <c r="AD98" s="26"/>
      <c r="AE98" s="25"/>
      <c r="AF98" s="26"/>
      <c r="AG98" s="25"/>
      <c r="AH98" s="27"/>
      <c r="AI98" s="25"/>
      <c r="AJ98" s="26"/>
      <c r="AK98" s="25"/>
      <c r="AL98" s="26"/>
      <c r="AM98" s="25"/>
      <c r="AN98" s="27"/>
      <c r="AO98" s="25"/>
      <c r="AP98" s="26"/>
      <c r="AQ98" s="25"/>
      <c r="AR98" s="26"/>
      <c r="AS98" s="25"/>
      <c r="AT98" s="27"/>
      <c r="AV98" s="111"/>
    </row>
    <row r="99" spans="1:48" s="110" customFormat="1" ht="12.75" customHeight="1" x14ac:dyDescent="0.2">
      <c r="A99" s="161"/>
      <c r="B99" s="113" t="s">
        <v>30</v>
      </c>
      <c r="C99" s="16"/>
      <c r="D99" s="28">
        <v>34.090000000000003</v>
      </c>
      <c r="E99" s="17"/>
      <c r="F99" s="28">
        <v>32.39</v>
      </c>
      <c r="G99" s="17"/>
      <c r="H99" s="28">
        <v>32.39</v>
      </c>
      <c r="I99" s="17"/>
      <c r="J99" s="29">
        <v>39.200000000000003</v>
      </c>
      <c r="K99" s="17"/>
      <c r="L99" s="28">
        <v>32.39</v>
      </c>
      <c r="M99" s="17"/>
      <c r="N99" s="28">
        <v>39.200000000000003</v>
      </c>
      <c r="O99" s="17"/>
      <c r="P99" s="29">
        <v>32.39</v>
      </c>
      <c r="Q99" s="17"/>
      <c r="R99" s="28">
        <v>32.39</v>
      </c>
      <c r="S99" s="17"/>
      <c r="T99" s="28">
        <v>34.090000000000003</v>
      </c>
      <c r="U99" s="17"/>
      <c r="V99" s="29">
        <v>34.090000000000003</v>
      </c>
      <c r="W99" s="17"/>
      <c r="X99" s="28">
        <v>34.090000000000003</v>
      </c>
      <c r="Y99" s="17"/>
      <c r="Z99" s="28">
        <v>34.090000000000003</v>
      </c>
      <c r="AA99" s="17"/>
      <c r="AB99" s="29">
        <v>34.090000000000003</v>
      </c>
      <c r="AC99" s="17"/>
      <c r="AD99" s="28">
        <v>34.090000000000003</v>
      </c>
      <c r="AE99" s="17"/>
      <c r="AF99" s="28">
        <v>34.090000000000003</v>
      </c>
      <c r="AG99" s="17"/>
      <c r="AH99" s="29">
        <v>34.090000000000003</v>
      </c>
      <c r="AI99" s="17"/>
      <c r="AJ99" s="28">
        <v>34.090000000000003</v>
      </c>
      <c r="AK99" s="17"/>
      <c r="AL99" s="28">
        <v>32.39</v>
      </c>
      <c r="AM99" s="17"/>
      <c r="AN99" s="29">
        <v>39.200000000000003</v>
      </c>
      <c r="AO99" s="17"/>
      <c r="AP99" s="28">
        <v>34.090000000000003</v>
      </c>
      <c r="AQ99" s="17"/>
      <c r="AR99" s="28">
        <v>34.090000000000003</v>
      </c>
      <c r="AS99" s="17"/>
      <c r="AT99" s="29">
        <v>32.39</v>
      </c>
      <c r="AV99" s="107"/>
    </row>
    <row r="100" spans="1:48" ht="12.75" customHeight="1" x14ac:dyDescent="0.2">
      <c r="A100" s="161"/>
      <c r="B100" s="113" t="s">
        <v>31</v>
      </c>
      <c r="C100" s="16"/>
      <c r="D100" s="30">
        <v>0.15340000000000001</v>
      </c>
      <c r="E100" s="16"/>
      <c r="F100" s="30">
        <v>0.1575</v>
      </c>
      <c r="G100" s="16"/>
      <c r="H100" s="30">
        <v>0.1575</v>
      </c>
      <c r="I100" s="16"/>
      <c r="J100" s="31">
        <v>0.1434</v>
      </c>
      <c r="K100" s="16"/>
      <c r="L100" s="30">
        <v>0.1575</v>
      </c>
      <c r="M100" s="16"/>
      <c r="N100" s="30">
        <v>0.1434</v>
      </c>
      <c r="O100" s="16"/>
      <c r="P100" s="31">
        <v>0.1575</v>
      </c>
      <c r="Q100" s="16"/>
      <c r="R100" s="30">
        <v>0.1575</v>
      </c>
      <c r="S100" s="16"/>
      <c r="T100" s="30">
        <v>0.15340000000000001</v>
      </c>
      <c r="U100" s="16"/>
      <c r="V100" s="31">
        <v>0.15340000000000001</v>
      </c>
      <c r="W100" s="16"/>
      <c r="X100" s="30">
        <v>0.15340000000000001</v>
      </c>
      <c r="Y100" s="16"/>
      <c r="Z100" s="30">
        <v>0.15340000000000001</v>
      </c>
      <c r="AA100" s="16"/>
      <c r="AB100" s="31">
        <v>0.15340000000000001</v>
      </c>
      <c r="AC100" s="16"/>
      <c r="AD100" s="30">
        <v>0.15340000000000001</v>
      </c>
      <c r="AE100" s="16"/>
      <c r="AF100" s="30">
        <v>0.15340000000000001</v>
      </c>
      <c r="AG100" s="16"/>
      <c r="AH100" s="31">
        <v>0.15340000000000001</v>
      </c>
      <c r="AI100" s="16"/>
      <c r="AJ100" s="30">
        <v>0.15340000000000001</v>
      </c>
      <c r="AK100" s="16"/>
      <c r="AL100" s="30">
        <v>0.1575</v>
      </c>
      <c r="AM100" s="16"/>
      <c r="AN100" s="31">
        <v>0.1434</v>
      </c>
      <c r="AO100" s="16"/>
      <c r="AP100" s="30">
        <v>0.15340000000000001</v>
      </c>
      <c r="AQ100" s="16"/>
      <c r="AR100" s="30">
        <v>0.15340000000000001</v>
      </c>
      <c r="AS100" s="16"/>
      <c r="AT100" s="31">
        <v>0.1575</v>
      </c>
      <c r="AV100" s="111"/>
    </row>
    <row r="101" spans="1:48" x14ac:dyDescent="0.2">
      <c r="A101" s="161"/>
      <c r="B101" s="113" t="s">
        <v>32</v>
      </c>
      <c r="C101" s="32"/>
      <c r="D101" s="30">
        <v>3.6499999999999998E-2</v>
      </c>
      <c r="E101" s="16"/>
      <c r="F101" s="30">
        <f>+$D101</f>
        <v>3.6499999999999998E-2</v>
      </c>
      <c r="G101" s="16"/>
      <c r="H101" s="30">
        <f>+$D101</f>
        <v>3.6499999999999998E-2</v>
      </c>
      <c r="I101" s="16"/>
      <c r="J101" s="31">
        <f>+$D101</f>
        <v>3.6499999999999998E-2</v>
      </c>
      <c r="K101" s="16"/>
      <c r="L101" s="30">
        <f>+$D101</f>
        <v>3.6499999999999998E-2</v>
      </c>
      <c r="M101" s="16"/>
      <c r="N101" s="30">
        <f>+$D101</f>
        <v>3.6499999999999998E-2</v>
      </c>
      <c r="O101" s="16"/>
      <c r="P101" s="31">
        <f>+$D101</f>
        <v>3.6499999999999998E-2</v>
      </c>
      <c r="Q101" s="16"/>
      <c r="R101" s="30">
        <f>+$D101</f>
        <v>3.6499999999999998E-2</v>
      </c>
      <c r="S101" s="16"/>
      <c r="T101" s="30">
        <f>+$D101</f>
        <v>3.6499999999999998E-2</v>
      </c>
      <c r="U101" s="16"/>
      <c r="V101" s="31">
        <f>+$D101</f>
        <v>3.6499999999999998E-2</v>
      </c>
      <c r="W101" s="16"/>
      <c r="X101" s="30">
        <f>+$D101</f>
        <v>3.6499999999999998E-2</v>
      </c>
      <c r="Y101" s="16"/>
      <c r="Z101" s="30">
        <f>+$D101</f>
        <v>3.6499999999999998E-2</v>
      </c>
      <c r="AA101" s="16"/>
      <c r="AB101" s="31">
        <f>+$D101</f>
        <v>3.6499999999999998E-2</v>
      </c>
      <c r="AC101" s="16"/>
      <c r="AD101" s="30">
        <f>+$D101</f>
        <v>3.6499999999999998E-2</v>
      </c>
      <c r="AE101" s="16"/>
      <c r="AF101" s="30">
        <f>+$D101</f>
        <v>3.6499999999999998E-2</v>
      </c>
      <c r="AG101" s="16"/>
      <c r="AH101" s="31">
        <f>+$D101</f>
        <v>3.6499999999999998E-2</v>
      </c>
      <c r="AI101" s="16"/>
      <c r="AJ101" s="30">
        <f>+$D101</f>
        <v>3.6499999999999998E-2</v>
      </c>
      <c r="AK101" s="16"/>
      <c r="AL101" s="30">
        <f>+$D101</f>
        <v>3.6499999999999998E-2</v>
      </c>
      <c r="AM101" s="16"/>
      <c r="AN101" s="31">
        <f>+$D101</f>
        <v>3.6499999999999998E-2</v>
      </c>
      <c r="AO101" s="16"/>
      <c r="AP101" s="30">
        <f>+$D101</f>
        <v>3.6499999999999998E-2</v>
      </c>
      <c r="AQ101" s="16"/>
      <c r="AR101" s="30">
        <f>+$D101</f>
        <v>3.6499999999999998E-2</v>
      </c>
      <c r="AS101" s="16"/>
      <c r="AT101" s="31">
        <f>+$D101</f>
        <v>3.6499999999999998E-2</v>
      </c>
      <c r="AV101" s="111"/>
    </row>
    <row r="102" spans="1:48" x14ac:dyDescent="0.2">
      <c r="A102" s="161"/>
      <c r="B102" s="119" t="s">
        <v>33</v>
      </c>
      <c r="C102" s="33"/>
      <c r="D102" s="34">
        <f>ROUND(D99*(1+SUM(D100:D101)),2)</f>
        <v>40.56</v>
      </c>
      <c r="E102" s="32"/>
      <c r="F102" s="34">
        <f>ROUND(F99*(1+SUM(F100:F101)),2)</f>
        <v>38.67</v>
      </c>
      <c r="G102" s="32"/>
      <c r="H102" s="34">
        <f>ROUND(H99*(1+SUM(H100:H101)),2)</f>
        <v>38.67</v>
      </c>
      <c r="I102" s="32"/>
      <c r="J102" s="35">
        <f>ROUND(J99*(1+SUM(J100:J101)),2)</f>
        <v>46.25</v>
      </c>
      <c r="K102" s="32"/>
      <c r="L102" s="34">
        <f>ROUND(L99*(1+SUM(L100:L101)),2)</f>
        <v>38.67</v>
      </c>
      <c r="M102" s="32"/>
      <c r="N102" s="34">
        <f>ROUND(N99*(1+SUM(N100:N101)),2)</f>
        <v>46.25</v>
      </c>
      <c r="O102" s="32"/>
      <c r="P102" s="35">
        <f>ROUND(P99*(1+SUM(P100:P101)),2)</f>
        <v>38.67</v>
      </c>
      <c r="Q102" s="32"/>
      <c r="R102" s="34">
        <f>ROUND(R99*(1+SUM(R100:R101)),2)</f>
        <v>38.67</v>
      </c>
      <c r="S102" s="32"/>
      <c r="T102" s="34">
        <f>ROUND(T99*(1+SUM(T100:T101)),2)</f>
        <v>40.56</v>
      </c>
      <c r="U102" s="32"/>
      <c r="V102" s="35">
        <f>ROUND(V99*(1+SUM(V100:V101)),2)</f>
        <v>40.56</v>
      </c>
      <c r="W102" s="32"/>
      <c r="X102" s="34">
        <f>ROUND(X99*(1+SUM(X100:X101)),2)</f>
        <v>40.56</v>
      </c>
      <c r="Y102" s="32"/>
      <c r="Z102" s="34">
        <f>ROUND(Z99*(1+SUM(Z100:Z101)),2)</f>
        <v>40.56</v>
      </c>
      <c r="AA102" s="32"/>
      <c r="AB102" s="35">
        <f>ROUND(AB99*(1+SUM(AB100:AB101)),2)</f>
        <v>40.56</v>
      </c>
      <c r="AC102" s="32"/>
      <c r="AD102" s="34">
        <f>ROUND(AD99*(1+SUM(AD100:AD101)),2)</f>
        <v>40.56</v>
      </c>
      <c r="AE102" s="32"/>
      <c r="AF102" s="34">
        <f>ROUND(AF99*(1+SUM(AF100:AF101)),2)</f>
        <v>40.56</v>
      </c>
      <c r="AG102" s="32"/>
      <c r="AH102" s="35">
        <f>ROUND(AH99*(1+SUM(AH100:AH101)),2)</f>
        <v>40.56</v>
      </c>
      <c r="AI102" s="32"/>
      <c r="AJ102" s="34">
        <f>ROUND(AJ99*(1+SUM(AJ100:AJ101)),2)</f>
        <v>40.56</v>
      </c>
      <c r="AK102" s="32"/>
      <c r="AL102" s="34">
        <f>ROUND(AL99*(1+SUM(AL100:AL101)),2)</f>
        <v>38.67</v>
      </c>
      <c r="AM102" s="32"/>
      <c r="AN102" s="35">
        <f>ROUND(AN99*(1+SUM(AN100:AN101)),2)</f>
        <v>46.25</v>
      </c>
      <c r="AO102" s="32"/>
      <c r="AP102" s="34">
        <f>ROUND(AP99*(1+SUM(AP100:AP101)),2)</f>
        <v>40.56</v>
      </c>
      <c r="AQ102" s="32"/>
      <c r="AR102" s="34">
        <f>ROUND(AR99*(1+SUM(AR100:AR101)),2)</f>
        <v>40.56</v>
      </c>
      <c r="AS102" s="32"/>
      <c r="AT102" s="35">
        <f>ROUND(AT99*(1+SUM(AT100:AT101)),2)</f>
        <v>38.67</v>
      </c>
      <c r="AV102" s="107"/>
    </row>
    <row r="103" spans="1:48" ht="3.95" customHeight="1" x14ac:dyDescent="0.2">
      <c r="A103" s="161"/>
      <c r="B103" s="119"/>
      <c r="C103" s="33"/>
      <c r="D103" s="34"/>
      <c r="E103" s="32"/>
      <c r="F103" s="34"/>
      <c r="G103" s="32"/>
      <c r="H103" s="34"/>
      <c r="I103" s="32"/>
      <c r="J103" s="35"/>
      <c r="K103" s="32"/>
      <c r="L103" s="34"/>
      <c r="M103" s="32"/>
      <c r="N103" s="34"/>
      <c r="O103" s="32"/>
      <c r="P103" s="35"/>
      <c r="Q103" s="32"/>
      <c r="R103" s="34"/>
      <c r="S103" s="32"/>
      <c r="T103" s="34"/>
      <c r="U103" s="32"/>
      <c r="V103" s="35"/>
      <c r="W103" s="32"/>
      <c r="X103" s="34"/>
      <c r="Y103" s="32"/>
      <c r="Z103" s="34"/>
      <c r="AA103" s="32"/>
      <c r="AB103" s="35"/>
      <c r="AC103" s="32"/>
      <c r="AD103" s="34"/>
      <c r="AE103" s="32"/>
      <c r="AF103" s="34"/>
      <c r="AG103" s="32"/>
      <c r="AH103" s="35"/>
      <c r="AI103" s="32"/>
      <c r="AJ103" s="34"/>
      <c r="AK103" s="32"/>
      <c r="AL103" s="34"/>
      <c r="AM103" s="32"/>
      <c r="AN103" s="35"/>
      <c r="AO103" s="32"/>
      <c r="AP103" s="34"/>
      <c r="AQ103" s="32"/>
      <c r="AR103" s="34"/>
      <c r="AS103" s="32"/>
      <c r="AT103" s="35"/>
      <c r="AV103" s="107"/>
    </row>
    <row r="104" spans="1:48" x14ac:dyDescent="0.2">
      <c r="A104" s="161"/>
      <c r="B104" s="120" t="s">
        <v>34</v>
      </c>
      <c r="C104" s="33"/>
      <c r="D104" s="34"/>
      <c r="E104" s="32"/>
      <c r="F104" s="34"/>
      <c r="G104" s="32"/>
      <c r="H104" s="34"/>
      <c r="I104" s="32"/>
      <c r="J104" s="35"/>
      <c r="K104" s="32"/>
      <c r="L104" s="34"/>
      <c r="M104" s="32"/>
      <c r="N104" s="34"/>
      <c r="O104" s="32"/>
      <c r="P104" s="35"/>
      <c r="Q104" s="32"/>
      <c r="R104" s="34"/>
      <c r="S104" s="32"/>
      <c r="T104" s="34"/>
      <c r="U104" s="32"/>
      <c r="V104" s="35"/>
      <c r="W104" s="32"/>
      <c r="X104" s="34"/>
      <c r="Y104" s="32"/>
      <c r="Z104" s="34"/>
      <c r="AA104" s="32"/>
      <c r="AB104" s="35"/>
      <c r="AC104" s="32"/>
      <c r="AD104" s="34"/>
      <c r="AE104" s="32"/>
      <c r="AF104" s="34"/>
      <c r="AG104" s="32"/>
      <c r="AH104" s="35"/>
      <c r="AI104" s="32"/>
      <c r="AJ104" s="34"/>
      <c r="AK104" s="32"/>
      <c r="AL104" s="34"/>
      <c r="AM104" s="32"/>
      <c r="AN104" s="35"/>
      <c r="AO104" s="32"/>
      <c r="AP104" s="34"/>
      <c r="AQ104" s="32"/>
      <c r="AR104" s="34"/>
      <c r="AS104" s="32"/>
      <c r="AT104" s="35"/>
      <c r="AV104" s="107"/>
    </row>
    <row r="105" spans="1:48" x14ac:dyDescent="0.2">
      <c r="A105" s="161"/>
      <c r="B105" s="116" t="s">
        <v>35</v>
      </c>
      <c r="C105" s="16"/>
      <c r="D105" s="28">
        <f>ROUND(SUM(D99:D99)*150%,2)</f>
        <v>51.14</v>
      </c>
      <c r="E105" s="17"/>
      <c r="F105" s="28">
        <f>ROUND(SUM(F99:F99)*150%,2)</f>
        <v>48.59</v>
      </c>
      <c r="G105" s="17"/>
      <c r="H105" s="28">
        <f>ROUND(SUM(H99:H99)*150%,2)</f>
        <v>48.59</v>
      </c>
      <c r="I105" s="17"/>
      <c r="J105" s="29">
        <f>ROUND(SUM(J99:J99)*150%,2)</f>
        <v>58.8</v>
      </c>
      <c r="K105" s="17"/>
      <c r="L105" s="28">
        <f>ROUND(SUM(L99:L99)*150%,2)</f>
        <v>48.59</v>
      </c>
      <c r="M105" s="17"/>
      <c r="N105" s="28">
        <f>ROUND(SUM(N99:N99)*150%,2)</f>
        <v>58.8</v>
      </c>
      <c r="O105" s="17"/>
      <c r="P105" s="29">
        <f>ROUND(SUM(P99:P99)*150%,2)</f>
        <v>48.59</v>
      </c>
      <c r="Q105" s="17"/>
      <c r="R105" s="28">
        <f>ROUND(SUM(R99:R99)*150%,2)</f>
        <v>48.59</v>
      </c>
      <c r="S105" s="17"/>
      <c r="T105" s="28">
        <f>ROUND(SUM(T99:T99)*150%,2)</f>
        <v>51.14</v>
      </c>
      <c r="U105" s="17"/>
      <c r="V105" s="29">
        <f>ROUND(SUM(V99:V99)*150%,2)</f>
        <v>51.14</v>
      </c>
      <c r="W105" s="17"/>
      <c r="X105" s="28">
        <f>ROUND(SUM(X99:X99)*150%,2)</f>
        <v>51.14</v>
      </c>
      <c r="Y105" s="17"/>
      <c r="Z105" s="28">
        <f>ROUND(SUM(Z99:Z99)*150%,2)</f>
        <v>51.14</v>
      </c>
      <c r="AA105" s="17"/>
      <c r="AB105" s="29">
        <f>ROUND(SUM(AB99:AB99)*150%,2)</f>
        <v>51.14</v>
      </c>
      <c r="AC105" s="17"/>
      <c r="AD105" s="28">
        <f>ROUND(SUM(AD99:AD99)*150%,2)</f>
        <v>51.14</v>
      </c>
      <c r="AE105" s="17"/>
      <c r="AF105" s="28">
        <f>ROUND(SUM(AF99:AF99)*150%,2)</f>
        <v>51.14</v>
      </c>
      <c r="AG105" s="17"/>
      <c r="AH105" s="29">
        <f>ROUND(SUM(AH99:AH99)*150%,2)</f>
        <v>51.14</v>
      </c>
      <c r="AI105" s="17"/>
      <c r="AJ105" s="28">
        <f>ROUND(SUM(AJ99:AJ99)*150%,2)</f>
        <v>51.14</v>
      </c>
      <c r="AK105" s="17"/>
      <c r="AL105" s="28">
        <f>ROUND(SUM(AL99:AL99)*150%,2)</f>
        <v>48.59</v>
      </c>
      <c r="AM105" s="17"/>
      <c r="AN105" s="29">
        <f>ROUND(SUM(AN99:AN99)*150%,2)</f>
        <v>58.8</v>
      </c>
      <c r="AO105" s="17"/>
      <c r="AP105" s="28">
        <f>ROUND(SUM(AP99:AP99)*150%,2)</f>
        <v>51.14</v>
      </c>
      <c r="AQ105" s="17"/>
      <c r="AR105" s="28">
        <f>ROUND(SUM(AR99:AR99)*150%,2)</f>
        <v>51.14</v>
      </c>
      <c r="AS105" s="17"/>
      <c r="AT105" s="29">
        <f>ROUND(SUM(AT99:AT99)*150%,2)</f>
        <v>48.59</v>
      </c>
      <c r="AV105" s="107"/>
    </row>
    <row r="106" spans="1:48" x14ac:dyDescent="0.2">
      <c r="A106" s="161"/>
      <c r="B106" s="113" t="s">
        <v>36</v>
      </c>
      <c r="C106" s="16"/>
      <c r="D106" s="30">
        <v>7.6499999999999999E-2</v>
      </c>
      <c r="E106" s="16"/>
      <c r="F106" s="30">
        <v>7.6499999999999999E-2</v>
      </c>
      <c r="G106" s="16"/>
      <c r="H106" s="30">
        <v>7.6499999999999999E-2</v>
      </c>
      <c r="I106" s="16"/>
      <c r="J106" s="31">
        <v>7.6499999999999999E-2</v>
      </c>
      <c r="K106" s="16"/>
      <c r="L106" s="30">
        <v>7.6499999999999999E-2</v>
      </c>
      <c r="M106" s="16"/>
      <c r="N106" s="30">
        <v>7.6499999999999999E-2</v>
      </c>
      <c r="O106" s="16"/>
      <c r="P106" s="31">
        <v>7.6499999999999999E-2</v>
      </c>
      <c r="Q106" s="16"/>
      <c r="R106" s="30">
        <v>7.6499999999999999E-2</v>
      </c>
      <c r="S106" s="16"/>
      <c r="T106" s="30">
        <v>7.6499999999999999E-2</v>
      </c>
      <c r="U106" s="16"/>
      <c r="V106" s="31">
        <v>7.6499999999999999E-2</v>
      </c>
      <c r="W106" s="16"/>
      <c r="X106" s="30">
        <v>7.6499999999999999E-2</v>
      </c>
      <c r="Y106" s="16"/>
      <c r="Z106" s="30">
        <v>7.6499999999999999E-2</v>
      </c>
      <c r="AA106" s="16"/>
      <c r="AB106" s="31">
        <v>7.6499999999999999E-2</v>
      </c>
      <c r="AC106" s="16"/>
      <c r="AD106" s="30">
        <v>7.6499999999999999E-2</v>
      </c>
      <c r="AE106" s="16"/>
      <c r="AF106" s="30">
        <v>7.6499999999999999E-2</v>
      </c>
      <c r="AG106" s="16"/>
      <c r="AH106" s="31">
        <v>7.6499999999999999E-2</v>
      </c>
      <c r="AI106" s="16"/>
      <c r="AJ106" s="30">
        <v>7.6499999999999999E-2</v>
      </c>
      <c r="AK106" s="16"/>
      <c r="AL106" s="30">
        <v>7.6499999999999999E-2</v>
      </c>
      <c r="AM106" s="16"/>
      <c r="AN106" s="31">
        <v>7.6499999999999999E-2</v>
      </c>
      <c r="AO106" s="16"/>
      <c r="AP106" s="30">
        <v>7.6499999999999999E-2</v>
      </c>
      <c r="AQ106" s="16"/>
      <c r="AR106" s="30">
        <v>7.6499999999999999E-2</v>
      </c>
      <c r="AS106" s="16"/>
      <c r="AT106" s="31">
        <v>7.6499999999999999E-2</v>
      </c>
      <c r="AV106" s="107"/>
    </row>
    <row r="107" spans="1:48" x14ac:dyDescent="0.2">
      <c r="A107" s="161"/>
      <c r="B107" s="113" t="s">
        <v>32</v>
      </c>
      <c r="C107" s="32"/>
      <c r="D107" s="30">
        <v>3.6499999999999998E-2</v>
      </c>
      <c r="E107" s="16"/>
      <c r="F107" s="30">
        <f>+$D107</f>
        <v>3.6499999999999998E-2</v>
      </c>
      <c r="G107" s="16"/>
      <c r="H107" s="30">
        <f>+$D107</f>
        <v>3.6499999999999998E-2</v>
      </c>
      <c r="I107" s="16"/>
      <c r="J107" s="31">
        <f>+$D107</f>
        <v>3.6499999999999998E-2</v>
      </c>
      <c r="K107" s="16"/>
      <c r="L107" s="30">
        <f>+$D107</f>
        <v>3.6499999999999998E-2</v>
      </c>
      <c r="M107" s="16"/>
      <c r="N107" s="30">
        <f>+$D107</f>
        <v>3.6499999999999998E-2</v>
      </c>
      <c r="O107" s="16"/>
      <c r="P107" s="31">
        <f>+$D107</f>
        <v>3.6499999999999998E-2</v>
      </c>
      <c r="Q107" s="16"/>
      <c r="R107" s="30">
        <f>+$D107</f>
        <v>3.6499999999999998E-2</v>
      </c>
      <c r="S107" s="16"/>
      <c r="T107" s="30">
        <f>+$D107</f>
        <v>3.6499999999999998E-2</v>
      </c>
      <c r="U107" s="16"/>
      <c r="V107" s="31">
        <f>+$D107</f>
        <v>3.6499999999999998E-2</v>
      </c>
      <c r="W107" s="16"/>
      <c r="X107" s="30">
        <f>+$D107</f>
        <v>3.6499999999999998E-2</v>
      </c>
      <c r="Y107" s="16"/>
      <c r="Z107" s="30">
        <f>+$D107</f>
        <v>3.6499999999999998E-2</v>
      </c>
      <c r="AA107" s="16"/>
      <c r="AB107" s="31">
        <f>+$D107</f>
        <v>3.6499999999999998E-2</v>
      </c>
      <c r="AC107" s="16"/>
      <c r="AD107" s="30">
        <f>+$D107</f>
        <v>3.6499999999999998E-2</v>
      </c>
      <c r="AE107" s="16"/>
      <c r="AF107" s="30">
        <f>+$D107</f>
        <v>3.6499999999999998E-2</v>
      </c>
      <c r="AG107" s="16"/>
      <c r="AH107" s="31">
        <f>+$D107</f>
        <v>3.6499999999999998E-2</v>
      </c>
      <c r="AI107" s="16"/>
      <c r="AJ107" s="30">
        <f>+$D107</f>
        <v>3.6499999999999998E-2</v>
      </c>
      <c r="AK107" s="16"/>
      <c r="AL107" s="30">
        <f>+$D107</f>
        <v>3.6499999999999998E-2</v>
      </c>
      <c r="AM107" s="16"/>
      <c r="AN107" s="31">
        <f>+$D107</f>
        <v>3.6499999999999998E-2</v>
      </c>
      <c r="AO107" s="16"/>
      <c r="AP107" s="30">
        <f>+$D107</f>
        <v>3.6499999999999998E-2</v>
      </c>
      <c r="AQ107" s="16"/>
      <c r="AR107" s="30">
        <f>+$D107</f>
        <v>3.6499999999999998E-2</v>
      </c>
      <c r="AS107" s="16"/>
      <c r="AT107" s="31">
        <f>+$D107</f>
        <v>3.6499999999999998E-2</v>
      </c>
      <c r="AV107" s="107"/>
    </row>
    <row r="108" spans="1:48" x14ac:dyDescent="0.2">
      <c r="A108" s="161"/>
      <c r="B108" s="119" t="s">
        <v>33</v>
      </c>
      <c r="C108" s="33"/>
      <c r="D108" s="34">
        <f>ROUND(D105*(1+SUM(D106:D107)),2)</f>
        <v>56.92</v>
      </c>
      <c r="E108" s="32"/>
      <c r="F108" s="34">
        <f>ROUND(F105*(1+SUM(F106:F107)),2)</f>
        <v>54.08</v>
      </c>
      <c r="G108" s="32"/>
      <c r="H108" s="34">
        <f>ROUND(H105*(1+SUM(H106:H107)),2)</f>
        <v>54.08</v>
      </c>
      <c r="I108" s="32"/>
      <c r="J108" s="35">
        <f>ROUND(J105*(1+SUM(J106:J107)),2)</f>
        <v>65.44</v>
      </c>
      <c r="K108" s="32"/>
      <c r="L108" s="34">
        <f>ROUND(L105*(1+SUM(L106:L107)),2)</f>
        <v>54.08</v>
      </c>
      <c r="M108" s="32"/>
      <c r="N108" s="34">
        <f>ROUND(N105*(1+SUM(N106:N107)),2)</f>
        <v>65.44</v>
      </c>
      <c r="O108" s="32"/>
      <c r="P108" s="35">
        <f>ROUND(P105*(1+SUM(P106:P107)),2)</f>
        <v>54.08</v>
      </c>
      <c r="Q108" s="32"/>
      <c r="R108" s="34">
        <f>ROUND(R105*(1+SUM(R106:R107)),2)</f>
        <v>54.08</v>
      </c>
      <c r="S108" s="32"/>
      <c r="T108" s="34">
        <f>ROUND(T105*(1+SUM(T106:T107)),2)</f>
        <v>56.92</v>
      </c>
      <c r="U108" s="32"/>
      <c r="V108" s="35">
        <f>ROUND(V105*(1+SUM(V106:V107)),2)</f>
        <v>56.92</v>
      </c>
      <c r="W108" s="32"/>
      <c r="X108" s="34">
        <f>ROUND(X105*(1+SUM(X106:X107)),2)</f>
        <v>56.92</v>
      </c>
      <c r="Y108" s="32"/>
      <c r="Z108" s="34">
        <f>ROUND(Z105*(1+SUM(Z106:Z107)),2)</f>
        <v>56.92</v>
      </c>
      <c r="AA108" s="32"/>
      <c r="AB108" s="35">
        <f>ROUND(AB105*(1+SUM(AB106:AB107)),2)</f>
        <v>56.92</v>
      </c>
      <c r="AC108" s="32"/>
      <c r="AD108" s="34">
        <f>ROUND(AD105*(1+SUM(AD106:AD107)),2)</f>
        <v>56.92</v>
      </c>
      <c r="AE108" s="32"/>
      <c r="AF108" s="34">
        <f>ROUND(AF105*(1+SUM(AF106:AF107)),2)</f>
        <v>56.92</v>
      </c>
      <c r="AG108" s="32"/>
      <c r="AH108" s="35">
        <f>ROUND(AH105*(1+SUM(AH106:AH107)),2)</f>
        <v>56.92</v>
      </c>
      <c r="AI108" s="32"/>
      <c r="AJ108" s="34">
        <f>ROUND(AJ105*(1+SUM(AJ106:AJ107)),2)</f>
        <v>56.92</v>
      </c>
      <c r="AK108" s="32"/>
      <c r="AL108" s="34">
        <f>ROUND(AL105*(1+SUM(AL106:AL107)),2)</f>
        <v>54.08</v>
      </c>
      <c r="AM108" s="32"/>
      <c r="AN108" s="35">
        <f>ROUND(AN105*(1+SUM(AN106:AN107)),2)</f>
        <v>65.44</v>
      </c>
      <c r="AO108" s="32"/>
      <c r="AP108" s="34">
        <f>ROUND(AP105*(1+SUM(AP106:AP107)),2)</f>
        <v>56.92</v>
      </c>
      <c r="AQ108" s="32"/>
      <c r="AR108" s="34">
        <f>ROUND(AR105*(1+SUM(AR106:AR107)),2)</f>
        <v>56.92</v>
      </c>
      <c r="AS108" s="32"/>
      <c r="AT108" s="35">
        <f>ROUND(AT105*(1+SUM(AT106:AT107)),2)</f>
        <v>54.08</v>
      </c>
      <c r="AV108" s="107"/>
    </row>
    <row r="109" spans="1:48" ht="3.95" customHeight="1" x14ac:dyDescent="0.2">
      <c r="A109" s="161"/>
      <c r="B109" s="119"/>
      <c r="C109" s="33"/>
      <c r="D109" s="34"/>
      <c r="E109" s="32"/>
      <c r="F109" s="34"/>
      <c r="G109" s="32"/>
      <c r="H109" s="34"/>
      <c r="I109" s="32"/>
      <c r="J109" s="35"/>
      <c r="K109" s="32"/>
      <c r="L109" s="34"/>
      <c r="M109" s="32"/>
      <c r="N109" s="34"/>
      <c r="O109" s="32"/>
      <c r="P109" s="35"/>
      <c r="Q109" s="32"/>
      <c r="R109" s="34"/>
      <c r="S109" s="32"/>
      <c r="T109" s="34"/>
      <c r="U109" s="32"/>
      <c r="V109" s="35"/>
      <c r="W109" s="32"/>
      <c r="X109" s="34"/>
      <c r="Y109" s="32"/>
      <c r="Z109" s="34"/>
      <c r="AA109" s="32"/>
      <c r="AB109" s="35"/>
      <c r="AC109" s="32"/>
      <c r="AD109" s="34"/>
      <c r="AE109" s="32"/>
      <c r="AF109" s="34"/>
      <c r="AG109" s="32"/>
      <c r="AH109" s="35"/>
      <c r="AI109" s="32"/>
      <c r="AJ109" s="34"/>
      <c r="AK109" s="32"/>
      <c r="AL109" s="34"/>
      <c r="AM109" s="32"/>
      <c r="AN109" s="35"/>
      <c r="AO109" s="32"/>
      <c r="AP109" s="34"/>
      <c r="AQ109" s="32"/>
      <c r="AR109" s="34"/>
      <c r="AS109" s="32"/>
      <c r="AT109" s="35"/>
      <c r="AV109" s="107"/>
    </row>
    <row r="110" spans="1:48" x14ac:dyDescent="0.2">
      <c r="A110" s="161"/>
      <c r="B110" s="113" t="s">
        <v>37</v>
      </c>
      <c r="C110" s="32"/>
      <c r="D110" s="30">
        <v>0.05</v>
      </c>
      <c r="E110" s="16"/>
      <c r="F110" s="30">
        <f>+$D110</f>
        <v>0.05</v>
      </c>
      <c r="G110" s="16"/>
      <c r="H110" s="30">
        <f>+$D110</f>
        <v>0.05</v>
      </c>
      <c r="I110" s="16"/>
      <c r="J110" s="31">
        <f>+$D110</f>
        <v>0.05</v>
      </c>
      <c r="K110" s="16"/>
      <c r="L110" s="30">
        <f>+$D110</f>
        <v>0.05</v>
      </c>
      <c r="M110" s="16"/>
      <c r="N110" s="30">
        <f>+$D110</f>
        <v>0.05</v>
      </c>
      <c r="O110" s="16"/>
      <c r="P110" s="31">
        <f>+$D110</f>
        <v>0.05</v>
      </c>
      <c r="Q110" s="16"/>
      <c r="R110" s="30">
        <f>+$D110</f>
        <v>0.05</v>
      </c>
      <c r="S110" s="16"/>
      <c r="T110" s="30">
        <f>+$D110</f>
        <v>0.05</v>
      </c>
      <c r="U110" s="16"/>
      <c r="V110" s="31">
        <f>+$D110</f>
        <v>0.05</v>
      </c>
      <c r="W110" s="16"/>
      <c r="X110" s="30">
        <f>+$D110</f>
        <v>0.05</v>
      </c>
      <c r="Y110" s="16"/>
      <c r="Z110" s="30">
        <f>+$D110</f>
        <v>0.05</v>
      </c>
      <c r="AA110" s="16"/>
      <c r="AB110" s="31">
        <f>+$D110</f>
        <v>0.05</v>
      </c>
      <c r="AC110" s="16"/>
      <c r="AD110" s="30">
        <f>+$D110</f>
        <v>0.05</v>
      </c>
      <c r="AE110" s="16"/>
      <c r="AF110" s="30">
        <f>+$D110</f>
        <v>0.05</v>
      </c>
      <c r="AG110" s="16"/>
      <c r="AH110" s="31">
        <f>+$D110</f>
        <v>0.05</v>
      </c>
      <c r="AI110" s="16"/>
      <c r="AJ110" s="30">
        <f>+$D110</f>
        <v>0.05</v>
      </c>
      <c r="AK110" s="16"/>
      <c r="AL110" s="30">
        <f>+$D110</f>
        <v>0.05</v>
      </c>
      <c r="AM110" s="16"/>
      <c r="AN110" s="31">
        <f>+$D110</f>
        <v>0.05</v>
      </c>
      <c r="AO110" s="16"/>
      <c r="AP110" s="30">
        <f>+$D110</f>
        <v>0.05</v>
      </c>
      <c r="AQ110" s="16"/>
      <c r="AR110" s="30">
        <f>+$D110</f>
        <v>0.05</v>
      </c>
      <c r="AS110" s="16"/>
      <c r="AT110" s="31">
        <f>+$D110</f>
        <v>0.05</v>
      </c>
      <c r="AV110" s="107"/>
    </row>
    <row r="111" spans="1:48" x14ac:dyDescent="0.2">
      <c r="A111" s="161"/>
      <c r="B111" s="119" t="s">
        <v>38</v>
      </c>
      <c r="C111" s="33"/>
      <c r="D111" s="34">
        <f>ROUND(SUM(D102*(1-D110),D108*D110),2)</f>
        <v>41.38</v>
      </c>
      <c r="E111" s="32"/>
      <c r="F111" s="34">
        <f>ROUND(SUM(F102*(1-F110),F108*F110),2)</f>
        <v>39.44</v>
      </c>
      <c r="G111" s="32"/>
      <c r="H111" s="34">
        <f>ROUND(SUM(H102*(1-H110),H108*H110),2)</f>
        <v>39.44</v>
      </c>
      <c r="I111" s="32"/>
      <c r="J111" s="35">
        <f>ROUND(SUM(J102*(1-J110),J108*J110),2)</f>
        <v>47.21</v>
      </c>
      <c r="K111" s="32"/>
      <c r="L111" s="34">
        <f>ROUND(SUM(L102*(1-L110),L108*L110),2)</f>
        <v>39.44</v>
      </c>
      <c r="M111" s="32"/>
      <c r="N111" s="34">
        <f>ROUND(SUM(N102*(1-N110),N108*N110),2)</f>
        <v>47.21</v>
      </c>
      <c r="O111" s="32"/>
      <c r="P111" s="35">
        <f>ROUND(SUM(P102*(1-P110),P108*P110),2)</f>
        <v>39.44</v>
      </c>
      <c r="Q111" s="32"/>
      <c r="R111" s="34">
        <f>ROUND(SUM(R102*(1-R110),R108*R110),2)</f>
        <v>39.44</v>
      </c>
      <c r="S111" s="32"/>
      <c r="T111" s="34">
        <f>ROUND(SUM(T102*(1-T110),T108*T110),2)</f>
        <v>41.38</v>
      </c>
      <c r="U111" s="32"/>
      <c r="V111" s="35">
        <f>ROUND(SUM(V102*(1-V110),V108*V110),2)</f>
        <v>41.38</v>
      </c>
      <c r="W111" s="32"/>
      <c r="X111" s="34">
        <f>ROUND(SUM(X102*(1-X110),X108*X110),2)</f>
        <v>41.38</v>
      </c>
      <c r="Y111" s="32"/>
      <c r="Z111" s="34">
        <f>ROUND(SUM(Z102*(1-Z110),Z108*Z110),2)</f>
        <v>41.38</v>
      </c>
      <c r="AA111" s="32"/>
      <c r="AB111" s="35">
        <f>ROUND(SUM(AB102*(1-AB110),AB108*AB110),2)</f>
        <v>41.38</v>
      </c>
      <c r="AC111" s="32"/>
      <c r="AD111" s="34">
        <f>ROUND(SUM(AD102*(1-AD110),AD108*AD110),2)</f>
        <v>41.38</v>
      </c>
      <c r="AE111" s="32"/>
      <c r="AF111" s="34">
        <f>ROUND(SUM(AF102*(1-AF110),AF108*AF110),2)</f>
        <v>41.38</v>
      </c>
      <c r="AG111" s="32"/>
      <c r="AH111" s="35">
        <f>ROUND(SUM(AH102*(1-AH110),AH108*AH110),2)</f>
        <v>41.38</v>
      </c>
      <c r="AI111" s="32"/>
      <c r="AJ111" s="34">
        <f>ROUND(SUM(AJ102*(1-AJ110),AJ108*AJ110),2)</f>
        <v>41.38</v>
      </c>
      <c r="AK111" s="32"/>
      <c r="AL111" s="34">
        <f>ROUND(SUM(AL102*(1-AL110),AL108*AL110),2)</f>
        <v>39.44</v>
      </c>
      <c r="AM111" s="32"/>
      <c r="AN111" s="35">
        <f>ROUND(SUM(AN102*(1-AN110),AN108*AN110),2)</f>
        <v>47.21</v>
      </c>
      <c r="AO111" s="32"/>
      <c r="AP111" s="34">
        <f>ROUND(SUM(AP102*(1-AP110),AP108*AP110),2)</f>
        <v>41.38</v>
      </c>
      <c r="AQ111" s="32"/>
      <c r="AR111" s="34">
        <f>ROUND(SUM(AR102*(1-AR110),AR108*AR110),2)</f>
        <v>41.38</v>
      </c>
      <c r="AS111" s="32"/>
      <c r="AT111" s="35">
        <f>ROUND(SUM(AT102*(1-AT110),AT108*AT110),2)</f>
        <v>39.44</v>
      </c>
      <c r="AV111" s="107"/>
    </row>
    <row r="112" spans="1:48" ht="3.95" customHeight="1" x14ac:dyDescent="0.2">
      <c r="A112" s="161"/>
      <c r="B112" s="119"/>
      <c r="C112" s="33"/>
      <c r="E112" s="33"/>
      <c r="G112" s="33"/>
      <c r="I112" s="33"/>
      <c r="J112" s="36"/>
      <c r="K112" s="33"/>
      <c r="M112" s="33"/>
      <c r="O112" s="33"/>
      <c r="P112" s="36"/>
      <c r="Q112" s="33"/>
      <c r="S112" s="33"/>
      <c r="U112" s="33"/>
      <c r="V112" s="36"/>
      <c r="W112" s="33"/>
      <c r="Y112" s="33"/>
      <c r="AA112" s="33"/>
      <c r="AB112" s="36"/>
      <c r="AC112" s="33"/>
      <c r="AE112" s="33"/>
      <c r="AG112" s="33"/>
      <c r="AH112" s="36"/>
      <c r="AI112" s="33"/>
      <c r="AK112" s="33"/>
      <c r="AM112" s="33"/>
      <c r="AN112" s="36"/>
      <c r="AO112" s="33"/>
      <c r="AQ112" s="33"/>
      <c r="AS112" s="33"/>
      <c r="AT112" s="36"/>
      <c r="AV112" s="111"/>
    </row>
    <row r="113" spans="1:48" ht="12.75" customHeight="1" x14ac:dyDescent="0.2">
      <c r="A113" s="161"/>
      <c r="B113" s="118" t="s">
        <v>39</v>
      </c>
      <c r="C113" s="33"/>
      <c r="E113" s="33"/>
      <c r="G113" s="33"/>
      <c r="I113" s="33"/>
      <c r="J113" s="36"/>
      <c r="K113" s="33"/>
      <c r="M113" s="33"/>
      <c r="O113" s="33"/>
      <c r="P113" s="36"/>
      <c r="Q113" s="33"/>
      <c r="S113" s="33"/>
      <c r="U113" s="33"/>
      <c r="V113" s="36"/>
      <c r="W113" s="33"/>
      <c r="Y113" s="33"/>
      <c r="AA113" s="33"/>
      <c r="AB113" s="36"/>
      <c r="AC113" s="33"/>
      <c r="AE113" s="33"/>
      <c r="AG113" s="33"/>
      <c r="AH113" s="36"/>
      <c r="AI113" s="33"/>
      <c r="AK113" s="33"/>
      <c r="AM113" s="33"/>
      <c r="AN113" s="36"/>
      <c r="AO113" s="33"/>
      <c r="AQ113" s="33"/>
      <c r="AS113" s="33"/>
      <c r="AT113" s="36"/>
      <c r="AV113" s="111"/>
    </row>
    <row r="114" spans="1:48" ht="12.75" customHeight="1" x14ac:dyDescent="0.2">
      <c r="A114" s="161"/>
      <c r="B114" s="119" t="s">
        <v>40</v>
      </c>
      <c r="C114" s="121"/>
      <c r="D114" s="38">
        <v>36.35</v>
      </c>
      <c r="E114" s="32"/>
      <c r="F114" s="38">
        <f>+$D114</f>
        <v>36.35</v>
      </c>
      <c r="G114" s="32"/>
      <c r="H114" s="38">
        <f>+$D114</f>
        <v>36.35</v>
      </c>
      <c r="I114" s="32"/>
      <c r="J114" s="39">
        <f>+$D114</f>
        <v>36.35</v>
      </c>
      <c r="K114" s="32"/>
      <c r="L114" s="38">
        <f>+$D114</f>
        <v>36.35</v>
      </c>
      <c r="M114" s="32"/>
      <c r="N114" s="38">
        <f>+$D114</f>
        <v>36.35</v>
      </c>
      <c r="O114" s="32"/>
      <c r="P114" s="39">
        <f>+$D114</f>
        <v>36.35</v>
      </c>
      <c r="Q114" s="32"/>
      <c r="R114" s="38">
        <f>+$D114</f>
        <v>36.35</v>
      </c>
      <c r="S114" s="32"/>
      <c r="T114" s="38">
        <f>+$D114</f>
        <v>36.35</v>
      </c>
      <c r="U114" s="32"/>
      <c r="V114" s="39">
        <f>+$D114</f>
        <v>36.35</v>
      </c>
      <c r="W114" s="32"/>
      <c r="X114" s="38">
        <f>+$D114</f>
        <v>36.35</v>
      </c>
      <c r="Y114" s="32"/>
      <c r="Z114" s="38">
        <f>+$D114</f>
        <v>36.35</v>
      </c>
      <c r="AA114" s="32"/>
      <c r="AB114" s="39">
        <f>+$D114</f>
        <v>36.35</v>
      </c>
      <c r="AC114" s="32"/>
      <c r="AD114" s="38">
        <f>+$D114</f>
        <v>36.35</v>
      </c>
      <c r="AE114" s="32"/>
      <c r="AF114" s="38">
        <f>+$D114</f>
        <v>36.35</v>
      </c>
      <c r="AG114" s="32"/>
      <c r="AH114" s="39">
        <f>+$D114</f>
        <v>36.35</v>
      </c>
      <c r="AI114" s="32"/>
      <c r="AJ114" s="38">
        <f>+$D114</f>
        <v>36.35</v>
      </c>
      <c r="AK114" s="32"/>
      <c r="AL114" s="38">
        <f>+$D114</f>
        <v>36.35</v>
      </c>
      <c r="AM114" s="32"/>
      <c r="AN114" s="39">
        <f>+$D114</f>
        <v>36.35</v>
      </c>
      <c r="AO114" s="32"/>
      <c r="AP114" s="38">
        <f>+$D114</f>
        <v>36.35</v>
      </c>
      <c r="AQ114" s="32"/>
      <c r="AR114" s="38">
        <f>+$D114</f>
        <v>36.35</v>
      </c>
      <c r="AS114" s="32"/>
      <c r="AT114" s="39">
        <f>+$D114</f>
        <v>36.35</v>
      </c>
      <c r="AV114" s="107"/>
    </row>
    <row r="115" spans="1:48" ht="12.75" customHeight="1" x14ac:dyDescent="0.2">
      <c r="A115" s="161"/>
      <c r="B115" s="113" t="s">
        <v>41</v>
      </c>
      <c r="C115" s="121"/>
      <c r="D115" s="40">
        <v>0.9</v>
      </c>
      <c r="E115" s="37"/>
      <c r="F115" s="40">
        <v>0.9</v>
      </c>
      <c r="G115" s="37"/>
      <c r="H115" s="40">
        <v>0.9</v>
      </c>
      <c r="I115" s="37"/>
      <c r="J115" s="41">
        <v>0.9</v>
      </c>
      <c r="K115" s="37"/>
      <c r="L115" s="40">
        <v>0.9</v>
      </c>
      <c r="M115" s="37"/>
      <c r="N115" s="40">
        <v>0.9</v>
      </c>
      <c r="O115" s="37"/>
      <c r="P115" s="41">
        <v>0.9</v>
      </c>
      <c r="Q115" s="37"/>
      <c r="R115" s="40">
        <v>0.9</v>
      </c>
      <c r="S115" s="37"/>
      <c r="T115" s="40">
        <v>0.9</v>
      </c>
      <c r="U115" s="37"/>
      <c r="V115" s="41">
        <v>0.9</v>
      </c>
      <c r="W115" s="37"/>
      <c r="X115" s="40">
        <v>0.9</v>
      </c>
      <c r="Y115" s="37"/>
      <c r="Z115" s="40">
        <v>0.9</v>
      </c>
      <c r="AA115" s="37"/>
      <c r="AB115" s="41">
        <v>0.9</v>
      </c>
      <c r="AC115" s="37"/>
      <c r="AD115" s="40">
        <v>0.9</v>
      </c>
      <c r="AE115" s="37"/>
      <c r="AF115" s="40">
        <v>0.9</v>
      </c>
      <c r="AG115" s="37"/>
      <c r="AH115" s="41">
        <v>0.9</v>
      </c>
      <c r="AI115" s="37"/>
      <c r="AJ115" s="40">
        <v>0.9</v>
      </c>
      <c r="AK115" s="37"/>
      <c r="AL115" s="40">
        <v>0.9</v>
      </c>
      <c r="AM115" s="37"/>
      <c r="AN115" s="41">
        <v>0.9</v>
      </c>
      <c r="AO115" s="37"/>
      <c r="AP115" s="40">
        <v>0.9</v>
      </c>
      <c r="AQ115" s="37"/>
      <c r="AR115" s="40">
        <v>0.9</v>
      </c>
      <c r="AS115" s="37"/>
      <c r="AT115" s="41">
        <v>0.9</v>
      </c>
      <c r="AV115" s="111"/>
    </row>
    <row r="116" spans="1:48" ht="12.75" customHeight="1" x14ac:dyDescent="0.2">
      <c r="A116" s="161"/>
      <c r="B116" s="113" t="s">
        <v>42</v>
      </c>
      <c r="C116" s="33"/>
      <c r="D116" s="40">
        <v>0.67</v>
      </c>
      <c r="E116" s="42"/>
      <c r="F116" s="40">
        <v>0.67</v>
      </c>
      <c r="G116" s="42"/>
      <c r="H116" s="40">
        <v>0.67</v>
      </c>
      <c r="I116" s="42"/>
      <c r="J116" s="41">
        <v>0.67</v>
      </c>
      <c r="K116" s="42"/>
      <c r="L116" s="40">
        <v>0.67</v>
      </c>
      <c r="M116" s="42"/>
      <c r="N116" s="40">
        <v>0.67</v>
      </c>
      <c r="O116" s="42"/>
      <c r="P116" s="41">
        <v>0.67</v>
      </c>
      <c r="Q116" s="42"/>
      <c r="R116" s="40">
        <v>0.67</v>
      </c>
      <c r="S116" s="42"/>
      <c r="T116" s="40">
        <v>0.67</v>
      </c>
      <c r="U116" s="42"/>
      <c r="V116" s="41">
        <v>0.67</v>
      </c>
      <c r="W116" s="42"/>
      <c r="X116" s="40">
        <v>0.67</v>
      </c>
      <c r="Y116" s="42"/>
      <c r="Z116" s="40">
        <v>0.67</v>
      </c>
      <c r="AA116" s="42"/>
      <c r="AB116" s="41">
        <v>0.67</v>
      </c>
      <c r="AC116" s="42"/>
      <c r="AD116" s="40">
        <v>0.67</v>
      </c>
      <c r="AE116" s="42"/>
      <c r="AF116" s="40">
        <v>0.67</v>
      </c>
      <c r="AG116" s="42"/>
      <c r="AH116" s="41">
        <v>0.67</v>
      </c>
      <c r="AI116" s="42"/>
      <c r="AJ116" s="40">
        <v>0.67</v>
      </c>
      <c r="AK116" s="42"/>
      <c r="AL116" s="40">
        <v>0.67</v>
      </c>
      <c r="AM116" s="42"/>
      <c r="AN116" s="41">
        <v>0.67</v>
      </c>
      <c r="AO116" s="42"/>
      <c r="AP116" s="40">
        <v>0.67</v>
      </c>
      <c r="AQ116" s="42"/>
      <c r="AR116" s="40">
        <v>0.67</v>
      </c>
      <c r="AS116" s="42"/>
      <c r="AT116" s="41">
        <v>0.67</v>
      </c>
      <c r="AV116" s="107"/>
    </row>
    <row r="117" spans="1:48" ht="12.75" customHeight="1" x14ac:dyDescent="0.2">
      <c r="A117" s="161"/>
      <c r="B117" s="113" t="s">
        <v>43</v>
      </c>
      <c r="C117" s="33"/>
      <c r="D117" s="40">
        <v>3.04</v>
      </c>
      <c r="E117" s="42"/>
      <c r="F117" s="40">
        <v>3.04</v>
      </c>
      <c r="G117" s="42"/>
      <c r="H117" s="40">
        <v>3.04</v>
      </c>
      <c r="I117" s="42"/>
      <c r="J117" s="41">
        <v>3.04</v>
      </c>
      <c r="K117" s="42"/>
      <c r="L117" s="40">
        <v>3.04</v>
      </c>
      <c r="M117" s="42"/>
      <c r="N117" s="40">
        <v>3.04</v>
      </c>
      <c r="O117" s="42"/>
      <c r="P117" s="41">
        <v>3.04</v>
      </c>
      <c r="Q117" s="42"/>
      <c r="R117" s="40">
        <v>3.04</v>
      </c>
      <c r="S117" s="42"/>
      <c r="T117" s="40">
        <v>3.04</v>
      </c>
      <c r="U117" s="42"/>
      <c r="V117" s="41">
        <v>3.04</v>
      </c>
      <c r="W117" s="42"/>
      <c r="X117" s="40">
        <v>3.04</v>
      </c>
      <c r="Y117" s="42"/>
      <c r="Z117" s="40">
        <v>3.04</v>
      </c>
      <c r="AA117" s="42"/>
      <c r="AB117" s="41">
        <v>3.04</v>
      </c>
      <c r="AC117" s="42"/>
      <c r="AD117" s="40">
        <v>3.04</v>
      </c>
      <c r="AE117" s="42"/>
      <c r="AF117" s="40">
        <v>3.04</v>
      </c>
      <c r="AG117" s="42"/>
      <c r="AH117" s="41">
        <v>3.04</v>
      </c>
      <c r="AI117" s="42"/>
      <c r="AJ117" s="40">
        <v>3.04</v>
      </c>
      <c r="AK117" s="42"/>
      <c r="AL117" s="40">
        <v>3.04</v>
      </c>
      <c r="AM117" s="42"/>
      <c r="AN117" s="41">
        <v>3.04</v>
      </c>
      <c r="AO117" s="42"/>
      <c r="AP117" s="40">
        <v>3.04</v>
      </c>
      <c r="AQ117" s="42"/>
      <c r="AR117" s="40">
        <v>3.04</v>
      </c>
      <c r="AS117" s="42"/>
      <c r="AT117" s="41">
        <v>3.04</v>
      </c>
      <c r="AV117" s="111"/>
    </row>
    <row r="118" spans="1:48" ht="12.75" customHeight="1" x14ac:dyDescent="0.2">
      <c r="A118" s="161"/>
      <c r="B118" s="119" t="s">
        <v>44</v>
      </c>
      <c r="C118" s="33"/>
      <c r="D118" s="43">
        <f>+D114-SUM(D115:D117)</f>
        <v>31.740000000000002</v>
      </c>
      <c r="E118" s="42"/>
      <c r="F118" s="43">
        <f>+F114-SUM(F115:F117)</f>
        <v>31.740000000000002</v>
      </c>
      <c r="G118" s="42"/>
      <c r="H118" s="43">
        <f>+H114-SUM(H115:H117)</f>
        <v>31.740000000000002</v>
      </c>
      <c r="I118" s="42"/>
      <c r="J118" s="44">
        <f>+J114-SUM(J115:J117)</f>
        <v>31.740000000000002</v>
      </c>
      <c r="K118" s="42"/>
      <c r="L118" s="43">
        <f>+L114-SUM(L115:L117)</f>
        <v>31.740000000000002</v>
      </c>
      <c r="M118" s="42"/>
      <c r="N118" s="43">
        <f>+N114-SUM(N115:N117)</f>
        <v>31.740000000000002</v>
      </c>
      <c r="O118" s="42"/>
      <c r="P118" s="44">
        <f>+P114-SUM(P115:P117)</f>
        <v>31.740000000000002</v>
      </c>
      <c r="Q118" s="42"/>
      <c r="R118" s="43">
        <f>+R114-SUM(R115:R117)</f>
        <v>31.740000000000002</v>
      </c>
      <c r="S118" s="42"/>
      <c r="T118" s="43">
        <f>+T114-SUM(T115:T117)</f>
        <v>31.740000000000002</v>
      </c>
      <c r="U118" s="42"/>
      <c r="V118" s="44">
        <f>+V114-SUM(V115:V117)</f>
        <v>31.740000000000002</v>
      </c>
      <c r="W118" s="42"/>
      <c r="X118" s="43">
        <f>+X114-SUM(X115:X117)</f>
        <v>31.740000000000002</v>
      </c>
      <c r="Y118" s="42"/>
      <c r="Z118" s="43">
        <f>+Z114-SUM(Z115:Z117)</f>
        <v>31.740000000000002</v>
      </c>
      <c r="AA118" s="42"/>
      <c r="AB118" s="44">
        <f>+AB114-SUM(AB115:AB117)</f>
        <v>31.740000000000002</v>
      </c>
      <c r="AC118" s="42"/>
      <c r="AD118" s="43">
        <f>+AD114-SUM(AD115:AD117)</f>
        <v>31.740000000000002</v>
      </c>
      <c r="AE118" s="42"/>
      <c r="AF118" s="43">
        <f>+AF114-SUM(AF115:AF117)</f>
        <v>31.740000000000002</v>
      </c>
      <c r="AG118" s="42"/>
      <c r="AH118" s="44">
        <f>+AH114-SUM(AH115:AH117)</f>
        <v>31.740000000000002</v>
      </c>
      <c r="AI118" s="42"/>
      <c r="AJ118" s="43">
        <f>+AJ114-SUM(AJ115:AJ117)</f>
        <v>31.740000000000002</v>
      </c>
      <c r="AK118" s="42"/>
      <c r="AL118" s="43">
        <f>+AL114-SUM(AL115:AL117)</f>
        <v>31.740000000000002</v>
      </c>
      <c r="AM118" s="42"/>
      <c r="AN118" s="44">
        <f>+AN114-SUM(AN115:AN117)</f>
        <v>31.740000000000002</v>
      </c>
      <c r="AO118" s="42"/>
      <c r="AP118" s="43">
        <f>+AP114-SUM(AP115:AP117)</f>
        <v>31.740000000000002</v>
      </c>
      <c r="AQ118" s="42"/>
      <c r="AR118" s="43">
        <f>+AR114-SUM(AR115:AR117)</f>
        <v>31.740000000000002</v>
      </c>
      <c r="AS118" s="42"/>
      <c r="AT118" s="44">
        <f>+AT114-SUM(AT115:AT117)</f>
        <v>31.740000000000002</v>
      </c>
      <c r="AV118" s="111"/>
    </row>
    <row r="119" spans="1:48" ht="12.75" customHeight="1" x14ac:dyDescent="0.2">
      <c r="A119" s="161"/>
      <c r="B119" s="119" t="s">
        <v>45</v>
      </c>
      <c r="C119" s="122"/>
      <c r="D119" s="46">
        <f>ROUND(D114/D118,2)</f>
        <v>1.1499999999999999</v>
      </c>
      <c r="E119" s="45"/>
      <c r="F119" s="46">
        <f>ROUND(F114/F118,2)</f>
        <v>1.1499999999999999</v>
      </c>
      <c r="G119" s="45"/>
      <c r="H119" s="46">
        <f>ROUND(H114/H118,2)</f>
        <v>1.1499999999999999</v>
      </c>
      <c r="I119" s="45"/>
      <c r="J119" s="47">
        <f>ROUND(J114/J118,2)</f>
        <v>1.1499999999999999</v>
      </c>
      <c r="K119" s="45"/>
      <c r="L119" s="46">
        <f>ROUND(L114/L118,2)</f>
        <v>1.1499999999999999</v>
      </c>
      <c r="M119" s="45"/>
      <c r="N119" s="46">
        <f>ROUND(N114/N118,2)</f>
        <v>1.1499999999999999</v>
      </c>
      <c r="O119" s="45"/>
      <c r="P119" s="47">
        <f>ROUND(P114/P118,2)</f>
        <v>1.1499999999999999</v>
      </c>
      <c r="Q119" s="45"/>
      <c r="R119" s="46">
        <f>ROUND(R114/R118,2)</f>
        <v>1.1499999999999999</v>
      </c>
      <c r="S119" s="45"/>
      <c r="T119" s="46">
        <f>ROUND(T114/T118,2)</f>
        <v>1.1499999999999999</v>
      </c>
      <c r="U119" s="45"/>
      <c r="V119" s="47">
        <f>ROUND(V114/V118,2)</f>
        <v>1.1499999999999999</v>
      </c>
      <c r="W119" s="45"/>
      <c r="X119" s="46">
        <f>ROUND(X114/X118,2)</f>
        <v>1.1499999999999999</v>
      </c>
      <c r="Y119" s="45"/>
      <c r="Z119" s="46">
        <f>ROUND(Z114/Z118,2)</f>
        <v>1.1499999999999999</v>
      </c>
      <c r="AA119" s="45"/>
      <c r="AB119" s="47">
        <f>ROUND(AB114/AB118,2)</f>
        <v>1.1499999999999999</v>
      </c>
      <c r="AC119" s="45"/>
      <c r="AD119" s="46">
        <f>ROUND(AD114/AD118,2)</f>
        <v>1.1499999999999999</v>
      </c>
      <c r="AE119" s="45"/>
      <c r="AF119" s="46">
        <f>ROUND(AF114/AF118,2)</f>
        <v>1.1499999999999999</v>
      </c>
      <c r="AG119" s="45"/>
      <c r="AH119" s="47">
        <f>ROUND(AH114/AH118,2)</f>
        <v>1.1499999999999999</v>
      </c>
      <c r="AI119" s="45"/>
      <c r="AJ119" s="46">
        <f>ROUND(AJ114/AJ118,2)</f>
        <v>1.1499999999999999</v>
      </c>
      <c r="AK119" s="45"/>
      <c r="AL119" s="46">
        <f>ROUND(AL114/AL118,2)</f>
        <v>1.1499999999999999</v>
      </c>
      <c r="AM119" s="45"/>
      <c r="AN119" s="47">
        <f>ROUND(AN114/AN118,2)</f>
        <v>1.1499999999999999</v>
      </c>
      <c r="AO119" s="45"/>
      <c r="AP119" s="46">
        <f>ROUND(AP114/AP118,2)</f>
        <v>1.1499999999999999</v>
      </c>
      <c r="AQ119" s="45"/>
      <c r="AR119" s="46">
        <f>ROUND(AR114/AR118,2)</f>
        <v>1.1499999999999999</v>
      </c>
      <c r="AS119" s="45"/>
      <c r="AT119" s="47">
        <f>ROUND(AT114/AT118,2)</f>
        <v>1.1499999999999999</v>
      </c>
      <c r="AV119" s="107"/>
    </row>
    <row r="120" spans="1:48" ht="12.75" customHeight="1" x14ac:dyDescent="0.2">
      <c r="A120" s="161"/>
      <c r="B120" s="119" t="s">
        <v>46</v>
      </c>
      <c r="C120" s="123"/>
      <c r="D120" s="49">
        <f>ROUND(D111*D119,2)</f>
        <v>47.59</v>
      </c>
      <c r="E120" s="48"/>
      <c r="F120" s="49">
        <f>ROUND(F111*F119,2)</f>
        <v>45.36</v>
      </c>
      <c r="G120" s="48"/>
      <c r="H120" s="49">
        <f>ROUND(H111*H119,2)</f>
        <v>45.36</v>
      </c>
      <c r="I120" s="48"/>
      <c r="J120" s="50">
        <f>ROUND(J111*J119,2)</f>
        <v>54.29</v>
      </c>
      <c r="K120" s="48"/>
      <c r="L120" s="49">
        <f>ROUND(L111*L119,2)</f>
        <v>45.36</v>
      </c>
      <c r="M120" s="48"/>
      <c r="N120" s="49">
        <f>ROUND(N111*N119,2)</f>
        <v>54.29</v>
      </c>
      <c r="O120" s="48"/>
      <c r="P120" s="50">
        <f>ROUND(P111*P119,2)</f>
        <v>45.36</v>
      </c>
      <c r="Q120" s="48"/>
      <c r="R120" s="49">
        <f>ROUND(R111*R119,2)</f>
        <v>45.36</v>
      </c>
      <c r="S120" s="48"/>
      <c r="T120" s="49">
        <f>ROUND(T111*T119,2)</f>
        <v>47.59</v>
      </c>
      <c r="U120" s="48"/>
      <c r="V120" s="50">
        <f>ROUND(V111*V119,2)</f>
        <v>47.59</v>
      </c>
      <c r="W120" s="48"/>
      <c r="X120" s="49">
        <f>ROUND(X111*X119,2)</f>
        <v>47.59</v>
      </c>
      <c r="Y120" s="48"/>
      <c r="Z120" s="49">
        <f>ROUND(Z111*Z119,2)</f>
        <v>47.59</v>
      </c>
      <c r="AA120" s="48"/>
      <c r="AB120" s="50">
        <f>ROUND(AB111*AB119,2)</f>
        <v>47.59</v>
      </c>
      <c r="AC120" s="48"/>
      <c r="AD120" s="49">
        <f>ROUND(AD111*AD119,2)</f>
        <v>47.59</v>
      </c>
      <c r="AE120" s="48"/>
      <c r="AF120" s="49">
        <f>ROUND(AF111*AF119,2)</f>
        <v>47.59</v>
      </c>
      <c r="AG120" s="48"/>
      <c r="AH120" s="50">
        <f>ROUND(AH111*AH119,2)</f>
        <v>47.59</v>
      </c>
      <c r="AI120" s="48"/>
      <c r="AJ120" s="49">
        <f>ROUND(AJ111*AJ119,2)</f>
        <v>47.59</v>
      </c>
      <c r="AK120" s="48"/>
      <c r="AL120" s="49">
        <f>ROUND(AL111*AL119,2)</f>
        <v>45.36</v>
      </c>
      <c r="AM120" s="48"/>
      <c r="AN120" s="50">
        <f>ROUND(AN111*AN119,2)</f>
        <v>54.29</v>
      </c>
      <c r="AO120" s="48"/>
      <c r="AP120" s="49">
        <f>ROUND(AP111*AP119,2)</f>
        <v>47.59</v>
      </c>
      <c r="AQ120" s="48"/>
      <c r="AR120" s="49">
        <f>ROUND(AR111*AR119,2)</f>
        <v>47.59</v>
      </c>
      <c r="AS120" s="48"/>
      <c r="AT120" s="50">
        <f>ROUND(AT111*AT119,2)</f>
        <v>45.36</v>
      </c>
      <c r="AV120" s="111"/>
    </row>
    <row r="121" spans="1:48" ht="3.95" customHeight="1" x14ac:dyDescent="0.2">
      <c r="A121" s="161"/>
      <c r="B121" s="124"/>
      <c r="C121" s="125"/>
      <c r="D121" s="52"/>
      <c r="E121" s="51"/>
      <c r="F121" s="52"/>
      <c r="G121" s="51"/>
      <c r="H121" s="52"/>
      <c r="I121" s="51"/>
      <c r="J121" s="53"/>
      <c r="K121" s="51"/>
      <c r="L121" s="52"/>
      <c r="M121" s="51"/>
      <c r="N121" s="52"/>
      <c r="O121" s="51"/>
      <c r="P121" s="53"/>
      <c r="Q121" s="51"/>
      <c r="R121" s="52"/>
      <c r="S121" s="51"/>
      <c r="T121" s="52"/>
      <c r="U121" s="51"/>
      <c r="V121" s="53"/>
      <c r="W121" s="51"/>
      <c r="X121" s="52"/>
      <c r="Y121" s="51"/>
      <c r="Z121" s="52"/>
      <c r="AA121" s="51"/>
      <c r="AB121" s="53"/>
      <c r="AC121" s="51"/>
      <c r="AD121" s="52"/>
      <c r="AE121" s="51"/>
      <c r="AF121" s="52"/>
      <c r="AG121" s="51"/>
      <c r="AH121" s="53"/>
      <c r="AI121" s="51"/>
      <c r="AJ121" s="52"/>
      <c r="AK121" s="51"/>
      <c r="AL121" s="52"/>
      <c r="AM121" s="51"/>
      <c r="AN121" s="53"/>
      <c r="AO121" s="51"/>
      <c r="AP121" s="52"/>
      <c r="AQ121" s="51"/>
      <c r="AR121" s="52"/>
      <c r="AS121" s="51"/>
      <c r="AT121" s="53"/>
      <c r="AV121" s="111"/>
    </row>
    <row r="122" spans="1:48" ht="12.75" customHeight="1" x14ac:dyDescent="0.2">
      <c r="A122" s="161"/>
      <c r="B122" s="118" t="s">
        <v>47</v>
      </c>
      <c r="C122" s="54"/>
      <c r="D122" s="55"/>
      <c r="E122" s="54"/>
      <c r="F122" s="55"/>
      <c r="G122" s="54"/>
      <c r="H122" s="55"/>
      <c r="I122" s="54"/>
      <c r="J122" s="56"/>
      <c r="K122" s="54"/>
      <c r="L122" s="55"/>
      <c r="M122" s="54"/>
      <c r="N122" s="55"/>
      <c r="O122" s="54"/>
      <c r="P122" s="56"/>
      <c r="Q122" s="54"/>
      <c r="R122" s="55"/>
      <c r="S122" s="54"/>
      <c r="T122" s="55"/>
      <c r="U122" s="54"/>
      <c r="V122" s="56"/>
      <c r="W122" s="54"/>
      <c r="X122" s="55"/>
      <c r="Y122" s="54"/>
      <c r="Z122" s="55"/>
      <c r="AA122" s="54"/>
      <c r="AB122" s="56"/>
      <c r="AC122" s="54"/>
      <c r="AD122" s="55"/>
      <c r="AE122" s="54"/>
      <c r="AF122" s="55"/>
      <c r="AG122" s="54"/>
      <c r="AH122" s="56"/>
      <c r="AI122" s="54"/>
      <c r="AJ122" s="55"/>
      <c r="AK122" s="54"/>
      <c r="AL122" s="55"/>
      <c r="AM122" s="54"/>
      <c r="AN122" s="56"/>
      <c r="AO122" s="54"/>
      <c r="AP122" s="55"/>
      <c r="AQ122" s="54"/>
      <c r="AR122" s="55"/>
      <c r="AS122" s="54"/>
      <c r="AT122" s="56"/>
      <c r="AV122" s="107"/>
    </row>
    <row r="123" spans="1:48" ht="12.75" customHeight="1" x14ac:dyDescent="0.2">
      <c r="A123" s="161"/>
      <c r="B123" s="126" t="s">
        <v>48</v>
      </c>
      <c r="C123" s="54"/>
      <c r="D123" s="150"/>
      <c r="E123" s="54"/>
      <c r="F123" s="146"/>
      <c r="G123" s="18"/>
      <c r="H123" s="146"/>
      <c r="I123" s="18"/>
      <c r="J123" s="145"/>
      <c r="K123" s="18"/>
      <c r="L123" s="146"/>
      <c r="M123" s="18"/>
      <c r="N123" s="146"/>
      <c r="O123" s="18"/>
      <c r="P123" s="145"/>
      <c r="Q123" s="18"/>
      <c r="R123" s="146"/>
      <c r="S123" s="18"/>
      <c r="T123" s="146"/>
      <c r="U123" s="18"/>
      <c r="V123" s="145"/>
      <c r="W123" s="18"/>
      <c r="X123" s="146"/>
      <c r="Y123" s="18"/>
      <c r="Z123" s="146"/>
      <c r="AA123" s="18"/>
      <c r="AB123" s="145"/>
      <c r="AC123" s="18"/>
      <c r="AD123" s="146"/>
      <c r="AE123" s="18"/>
      <c r="AF123" s="146"/>
      <c r="AG123" s="18"/>
      <c r="AH123" s="145"/>
      <c r="AI123" s="18"/>
      <c r="AJ123" s="146"/>
      <c r="AK123" s="18"/>
      <c r="AL123" s="146"/>
      <c r="AM123" s="18"/>
      <c r="AN123" s="145"/>
      <c r="AO123" s="18"/>
      <c r="AP123" s="146"/>
      <c r="AQ123" s="18"/>
      <c r="AR123" s="146"/>
      <c r="AS123" s="18"/>
      <c r="AT123" s="145"/>
      <c r="AV123" s="111"/>
    </row>
    <row r="124" spans="1:48" ht="12.75" customHeight="1" x14ac:dyDescent="0.2">
      <c r="A124" s="161"/>
      <c r="B124" s="127" t="s">
        <v>58</v>
      </c>
      <c r="C124" s="54"/>
      <c r="D124" s="57">
        <f>IFERROR(ROUND(SUM(D123:D123)/D$7,1),0)</f>
        <v>0</v>
      </c>
      <c r="E124" s="54"/>
      <c r="F124" s="57">
        <f>IFERROR(ROUND(SUM(F123:F123)/F$7,1),0)</f>
        <v>0</v>
      </c>
      <c r="G124" s="54"/>
      <c r="H124" s="57">
        <f>IFERROR(ROUND(SUM(H123:H123)/H$7,1),0)</f>
        <v>0</v>
      </c>
      <c r="I124" s="54"/>
      <c r="J124" s="58">
        <f>IFERROR(ROUND(SUM(J123:J123)/J$7,1),0)</f>
        <v>0</v>
      </c>
      <c r="K124" s="54"/>
      <c r="L124" s="57">
        <f>IFERROR(ROUND(SUM(L123:L123)/L$7,1),0)</f>
        <v>0</v>
      </c>
      <c r="M124" s="54"/>
      <c r="N124" s="57">
        <f>IFERROR(ROUND(SUM(N123:N123)/N$7,1),0)</f>
        <v>0</v>
      </c>
      <c r="O124" s="54"/>
      <c r="P124" s="58">
        <f>IFERROR(ROUND(SUM(P123:P123)/P$7,1),0)</f>
        <v>0</v>
      </c>
      <c r="Q124" s="54"/>
      <c r="R124" s="57">
        <f>IFERROR(ROUND(SUM(R123:R123)/R$7,1),0)</f>
        <v>0</v>
      </c>
      <c r="S124" s="54"/>
      <c r="T124" s="57">
        <f>IFERROR(ROUND(SUM(T123:T123)/T$7,1),0)</f>
        <v>0</v>
      </c>
      <c r="U124" s="54"/>
      <c r="V124" s="58">
        <f>IFERROR(ROUND(SUM(V123:V123)/V$7,1),0)</f>
        <v>0</v>
      </c>
      <c r="W124" s="54"/>
      <c r="X124" s="57">
        <f>IFERROR(ROUND(SUM(X123:X123)/X$7,1),0)</f>
        <v>0</v>
      </c>
      <c r="Y124" s="54"/>
      <c r="Z124" s="57">
        <f>IFERROR(ROUND(SUM(Z123:Z123)/Z$7,1),0)</f>
        <v>0</v>
      </c>
      <c r="AA124" s="54"/>
      <c r="AB124" s="58">
        <f>IFERROR(ROUND(SUM(AB123:AB123)/AB$7,1),0)</f>
        <v>0</v>
      </c>
      <c r="AC124" s="54"/>
      <c r="AD124" s="57">
        <f>IFERROR(ROUND(SUM(AD123:AD123)/AD$7,1),0)</f>
        <v>0</v>
      </c>
      <c r="AE124" s="54"/>
      <c r="AF124" s="57">
        <f>IFERROR(ROUND(SUM(AF123:AF123)/AF$7,1),0)</f>
        <v>0</v>
      </c>
      <c r="AG124" s="54"/>
      <c r="AH124" s="58">
        <f>IFERROR(ROUND(SUM(AH123:AH123)/AH$7,1),0)</f>
        <v>0</v>
      </c>
      <c r="AI124" s="54"/>
      <c r="AJ124" s="57">
        <f>IFERROR(ROUND(SUM(AJ123:AJ123)/AJ$7,1),0)</f>
        <v>0</v>
      </c>
      <c r="AK124" s="54"/>
      <c r="AL124" s="57">
        <f>IFERROR(ROUND(SUM(AL123:AL123)/AL$7,1),0)</f>
        <v>0</v>
      </c>
      <c r="AM124" s="54"/>
      <c r="AN124" s="58">
        <f>IFERROR(ROUND(SUM(AN123:AN123)/AN$7,1),0)</f>
        <v>0</v>
      </c>
      <c r="AO124" s="54"/>
      <c r="AP124" s="57">
        <f>IFERROR(ROUND(SUM(AP123:AP123)/AP$7,1),0)</f>
        <v>0</v>
      </c>
      <c r="AQ124" s="54"/>
      <c r="AR124" s="57">
        <f>IFERROR(ROUND(SUM(AR123:AR123)/AR$7,1),0)</f>
        <v>0</v>
      </c>
      <c r="AS124" s="54"/>
      <c r="AT124" s="58">
        <f>IFERROR(ROUND(SUM(AT123:AT123)/AT$7,1),0)</f>
        <v>0</v>
      </c>
      <c r="AV124" s="107"/>
    </row>
    <row r="125" spans="1:48" ht="12.75" customHeight="1" x14ac:dyDescent="0.2">
      <c r="A125" s="162"/>
      <c r="B125" s="128" t="s">
        <v>59</v>
      </c>
      <c r="C125" s="59"/>
      <c r="D125" s="60">
        <f>ROUND(D120*D124,2)</f>
        <v>0</v>
      </c>
      <c r="E125" s="59"/>
      <c r="F125" s="60">
        <f>ROUND(F120*F124,2)</f>
        <v>0</v>
      </c>
      <c r="G125" s="59"/>
      <c r="H125" s="60">
        <f>ROUND(H120*H124,2)</f>
        <v>0</v>
      </c>
      <c r="I125" s="59"/>
      <c r="J125" s="61">
        <f>ROUND(J120*J124,2)</f>
        <v>0</v>
      </c>
      <c r="K125" s="59"/>
      <c r="L125" s="60">
        <f>ROUND(L120*L124,2)</f>
        <v>0</v>
      </c>
      <c r="M125" s="59"/>
      <c r="N125" s="60">
        <f>ROUND(N120*N124,2)</f>
        <v>0</v>
      </c>
      <c r="O125" s="59"/>
      <c r="P125" s="61">
        <f>ROUND(P120*P124,2)</f>
        <v>0</v>
      </c>
      <c r="Q125" s="59"/>
      <c r="R125" s="60">
        <f>ROUND(R120*R124,2)</f>
        <v>0</v>
      </c>
      <c r="S125" s="59"/>
      <c r="T125" s="60">
        <f>ROUND(T120*T124,2)</f>
        <v>0</v>
      </c>
      <c r="U125" s="59"/>
      <c r="V125" s="61">
        <f>ROUND(V120*V124,2)</f>
        <v>0</v>
      </c>
      <c r="W125" s="59"/>
      <c r="X125" s="60">
        <f>ROUND(X120*X124,2)</f>
        <v>0</v>
      </c>
      <c r="Y125" s="59"/>
      <c r="Z125" s="60">
        <f>ROUND(Z120*Z124,2)</f>
        <v>0</v>
      </c>
      <c r="AA125" s="59"/>
      <c r="AB125" s="61">
        <f>ROUND(AB120*AB124,2)</f>
        <v>0</v>
      </c>
      <c r="AC125" s="59"/>
      <c r="AD125" s="60">
        <f>ROUND(AD120*AD124,2)</f>
        <v>0</v>
      </c>
      <c r="AE125" s="59"/>
      <c r="AF125" s="60">
        <f>ROUND(AF120*AF124,2)</f>
        <v>0</v>
      </c>
      <c r="AG125" s="59"/>
      <c r="AH125" s="61">
        <f>ROUND(AH120*AH124,2)</f>
        <v>0</v>
      </c>
      <c r="AI125" s="59"/>
      <c r="AJ125" s="60">
        <f>ROUND(AJ120*AJ124,2)</f>
        <v>0</v>
      </c>
      <c r="AK125" s="59"/>
      <c r="AL125" s="60">
        <f>ROUND(AL120*AL124,2)</f>
        <v>0</v>
      </c>
      <c r="AM125" s="59"/>
      <c r="AN125" s="61">
        <f>ROUND(AN120*AN124,2)</f>
        <v>0</v>
      </c>
      <c r="AO125" s="59"/>
      <c r="AP125" s="60">
        <f>ROUND(AP120*AP124,2)</f>
        <v>0</v>
      </c>
      <c r="AQ125" s="59"/>
      <c r="AR125" s="60">
        <f>ROUND(AR120*AR124,2)</f>
        <v>0</v>
      </c>
      <c r="AS125" s="59"/>
      <c r="AT125" s="61">
        <f>ROUND(AT120*AT124,2)</f>
        <v>0</v>
      </c>
      <c r="AV125" s="111"/>
    </row>
    <row r="126" spans="1:48" s="110" customFormat="1" ht="3.95" customHeight="1" x14ac:dyDescent="0.2">
      <c r="A126" s="160" t="s">
        <v>60</v>
      </c>
      <c r="B126" s="114"/>
      <c r="C126" s="115"/>
      <c r="D126" s="20"/>
      <c r="E126" s="19"/>
      <c r="F126" s="20"/>
      <c r="G126" s="19"/>
      <c r="H126" s="20"/>
      <c r="I126" s="19"/>
      <c r="J126" s="21"/>
      <c r="K126" s="19"/>
      <c r="L126" s="20"/>
      <c r="M126" s="19"/>
      <c r="N126" s="20"/>
      <c r="O126" s="19"/>
      <c r="P126" s="21"/>
      <c r="Q126" s="19"/>
      <c r="R126" s="20"/>
      <c r="S126" s="19"/>
      <c r="T126" s="20"/>
      <c r="U126" s="19"/>
      <c r="V126" s="21"/>
      <c r="W126" s="19"/>
      <c r="X126" s="20"/>
      <c r="Y126" s="19"/>
      <c r="Z126" s="20"/>
      <c r="AA126" s="19"/>
      <c r="AB126" s="21"/>
      <c r="AC126" s="19"/>
      <c r="AD126" s="20"/>
      <c r="AE126" s="19"/>
      <c r="AF126" s="20"/>
      <c r="AG126" s="19"/>
      <c r="AH126" s="21"/>
      <c r="AI126" s="19"/>
      <c r="AJ126" s="20"/>
      <c r="AK126" s="19"/>
      <c r="AL126" s="20"/>
      <c r="AM126" s="19"/>
      <c r="AN126" s="21"/>
      <c r="AO126" s="19"/>
      <c r="AP126" s="20"/>
      <c r="AQ126" s="19"/>
      <c r="AR126" s="20"/>
      <c r="AS126" s="19"/>
      <c r="AT126" s="21"/>
      <c r="AV126" s="111"/>
    </row>
    <row r="127" spans="1:48" s="110" customFormat="1" x14ac:dyDescent="0.2">
      <c r="A127" s="161"/>
      <c r="B127" s="118" t="s">
        <v>29</v>
      </c>
      <c r="C127" s="117"/>
      <c r="D127" s="26"/>
      <c r="E127" s="25"/>
      <c r="F127" s="26"/>
      <c r="G127" s="25"/>
      <c r="H127" s="26"/>
      <c r="I127" s="25"/>
      <c r="J127" s="27"/>
      <c r="K127" s="25"/>
      <c r="L127" s="26"/>
      <c r="M127" s="25"/>
      <c r="N127" s="26"/>
      <c r="O127" s="25"/>
      <c r="P127" s="27"/>
      <c r="Q127" s="25"/>
      <c r="R127" s="26"/>
      <c r="S127" s="25"/>
      <c r="T127" s="26"/>
      <c r="U127" s="25"/>
      <c r="V127" s="27"/>
      <c r="W127" s="25"/>
      <c r="X127" s="26"/>
      <c r="Y127" s="25"/>
      <c r="Z127" s="26"/>
      <c r="AA127" s="25"/>
      <c r="AB127" s="27"/>
      <c r="AC127" s="25"/>
      <c r="AD127" s="26"/>
      <c r="AE127" s="25"/>
      <c r="AF127" s="26"/>
      <c r="AG127" s="25"/>
      <c r="AH127" s="27"/>
      <c r="AI127" s="25"/>
      <c r="AJ127" s="26"/>
      <c r="AK127" s="25"/>
      <c r="AL127" s="26"/>
      <c r="AM127" s="25"/>
      <c r="AN127" s="27"/>
      <c r="AO127" s="25"/>
      <c r="AP127" s="26"/>
      <c r="AQ127" s="25"/>
      <c r="AR127" s="26"/>
      <c r="AS127" s="25"/>
      <c r="AT127" s="27"/>
      <c r="AV127" s="111"/>
    </row>
    <row r="128" spans="1:48" s="110" customFormat="1" ht="12.75" customHeight="1" x14ac:dyDescent="0.2">
      <c r="A128" s="161"/>
      <c r="B128" s="113" t="s">
        <v>30</v>
      </c>
      <c r="C128" s="16"/>
      <c r="D128" s="28">
        <v>32.99</v>
      </c>
      <c r="E128" s="17"/>
      <c r="F128" s="28">
        <v>31.34</v>
      </c>
      <c r="G128" s="17"/>
      <c r="H128" s="28">
        <v>31.34</v>
      </c>
      <c r="I128" s="17"/>
      <c r="J128" s="29">
        <v>37.94</v>
      </c>
      <c r="K128" s="17"/>
      <c r="L128" s="28">
        <v>31.34</v>
      </c>
      <c r="M128" s="17"/>
      <c r="N128" s="28">
        <v>37.94</v>
      </c>
      <c r="O128" s="17"/>
      <c r="P128" s="29">
        <v>31.34</v>
      </c>
      <c r="Q128" s="17"/>
      <c r="R128" s="28">
        <v>31.34</v>
      </c>
      <c r="S128" s="17"/>
      <c r="T128" s="28">
        <v>32.99</v>
      </c>
      <c r="U128" s="17"/>
      <c r="V128" s="29">
        <v>32.99</v>
      </c>
      <c r="W128" s="17"/>
      <c r="X128" s="28">
        <v>32.99</v>
      </c>
      <c r="Y128" s="17"/>
      <c r="Z128" s="28">
        <v>32.99</v>
      </c>
      <c r="AA128" s="17"/>
      <c r="AB128" s="29">
        <v>32.99</v>
      </c>
      <c r="AC128" s="17"/>
      <c r="AD128" s="28">
        <v>32.99</v>
      </c>
      <c r="AE128" s="17"/>
      <c r="AF128" s="28">
        <v>32.99</v>
      </c>
      <c r="AG128" s="17"/>
      <c r="AH128" s="29">
        <v>32.99</v>
      </c>
      <c r="AI128" s="17"/>
      <c r="AJ128" s="28">
        <v>32.99</v>
      </c>
      <c r="AK128" s="17"/>
      <c r="AL128" s="28">
        <v>31.34</v>
      </c>
      <c r="AM128" s="17"/>
      <c r="AN128" s="29">
        <v>37.94</v>
      </c>
      <c r="AO128" s="17"/>
      <c r="AP128" s="28">
        <v>32.99</v>
      </c>
      <c r="AQ128" s="17"/>
      <c r="AR128" s="28">
        <v>32.99</v>
      </c>
      <c r="AS128" s="17"/>
      <c r="AT128" s="29">
        <v>31.34</v>
      </c>
      <c r="AV128" s="107"/>
    </row>
    <row r="129" spans="1:48" ht="12.75" customHeight="1" x14ac:dyDescent="0.2">
      <c r="A129" s="161"/>
      <c r="B129" s="113" t="s">
        <v>31</v>
      </c>
      <c r="C129" s="16"/>
      <c r="D129" s="30">
        <v>0.156</v>
      </c>
      <c r="E129" s="16"/>
      <c r="F129" s="30">
        <v>0.16020000000000001</v>
      </c>
      <c r="G129" s="16"/>
      <c r="H129" s="30">
        <v>0.16020000000000001</v>
      </c>
      <c r="I129" s="16"/>
      <c r="J129" s="31">
        <v>0.14560000000000001</v>
      </c>
      <c r="K129" s="16"/>
      <c r="L129" s="30">
        <v>0.16020000000000001</v>
      </c>
      <c r="M129" s="16"/>
      <c r="N129" s="30">
        <v>0.14560000000000001</v>
      </c>
      <c r="O129" s="16"/>
      <c r="P129" s="31">
        <v>0.16020000000000001</v>
      </c>
      <c r="Q129" s="16"/>
      <c r="R129" s="30">
        <v>0.16020000000000001</v>
      </c>
      <c r="S129" s="16"/>
      <c r="T129" s="30">
        <v>0.156</v>
      </c>
      <c r="U129" s="16"/>
      <c r="V129" s="31">
        <v>0.156</v>
      </c>
      <c r="W129" s="16"/>
      <c r="X129" s="30">
        <v>0.156</v>
      </c>
      <c r="Y129" s="16"/>
      <c r="Z129" s="30">
        <v>0.156</v>
      </c>
      <c r="AA129" s="16"/>
      <c r="AB129" s="31">
        <v>0.156</v>
      </c>
      <c r="AC129" s="16"/>
      <c r="AD129" s="30">
        <v>0.156</v>
      </c>
      <c r="AE129" s="16"/>
      <c r="AF129" s="30">
        <v>0.156</v>
      </c>
      <c r="AG129" s="16"/>
      <c r="AH129" s="31">
        <v>0.156</v>
      </c>
      <c r="AI129" s="16"/>
      <c r="AJ129" s="30">
        <v>0.156</v>
      </c>
      <c r="AK129" s="16"/>
      <c r="AL129" s="30">
        <v>0.16020000000000001</v>
      </c>
      <c r="AM129" s="16"/>
      <c r="AN129" s="31">
        <v>0.14560000000000001</v>
      </c>
      <c r="AO129" s="16"/>
      <c r="AP129" s="30">
        <v>0.156</v>
      </c>
      <c r="AQ129" s="16"/>
      <c r="AR129" s="30">
        <v>0.156</v>
      </c>
      <c r="AS129" s="16"/>
      <c r="AT129" s="31">
        <v>0.16020000000000001</v>
      </c>
      <c r="AV129" s="111"/>
    </row>
    <row r="130" spans="1:48" x14ac:dyDescent="0.2">
      <c r="A130" s="161"/>
      <c r="B130" s="113" t="s">
        <v>32</v>
      </c>
      <c r="C130" s="32"/>
      <c r="D130" s="30">
        <v>3.6499999999999998E-2</v>
      </c>
      <c r="E130" s="16"/>
      <c r="F130" s="30">
        <f>+$D130</f>
        <v>3.6499999999999998E-2</v>
      </c>
      <c r="G130" s="16"/>
      <c r="H130" s="30">
        <f>+$D130</f>
        <v>3.6499999999999998E-2</v>
      </c>
      <c r="I130" s="16"/>
      <c r="J130" s="31">
        <f>+$D130</f>
        <v>3.6499999999999998E-2</v>
      </c>
      <c r="K130" s="16"/>
      <c r="L130" s="30">
        <f>+$D130</f>
        <v>3.6499999999999998E-2</v>
      </c>
      <c r="M130" s="16"/>
      <c r="N130" s="30">
        <f>+$D130</f>
        <v>3.6499999999999998E-2</v>
      </c>
      <c r="O130" s="16"/>
      <c r="P130" s="31">
        <f>+$D130</f>
        <v>3.6499999999999998E-2</v>
      </c>
      <c r="Q130" s="16"/>
      <c r="R130" s="30">
        <f>+$D130</f>
        <v>3.6499999999999998E-2</v>
      </c>
      <c r="S130" s="16"/>
      <c r="T130" s="30">
        <f>+$D130</f>
        <v>3.6499999999999998E-2</v>
      </c>
      <c r="U130" s="16"/>
      <c r="V130" s="31">
        <f>+$D130</f>
        <v>3.6499999999999998E-2</v>
      </c>
      <c r="W130" s="16"/>
      <c r="X130" s="30">
        <f>+$D130</f>
        <v>3.6499999999999998E-2</v>
      </c>
      <c r="Y130" s="16"/>
      <c r="Z130" s="30">
        <f>+$D130</f>
        <v>3.6499999999999998E-2</v>
      </c>
      <c r="AA130" s="16"/>
      <c r="AB130" s="31">
        <f>+$D130</f>
        <v>3.6499999999999998E-2</v>
      </c>
      <c r="AC130" s="16"/>
      <c r="AD130" s="30">
        <f>+$D130</f>
        <v>3.6499999999999998E-2</v>
      </c>
      <c r="AE130" s="16"/>
      <c r="AF130" s="30">
        <f>+$D130</f>
        <v>3.6499999999999998E-2</v>
      </c>
      <c r="AG130" s="16"/>
      <c r="AH130" s="31">
        <f>+$D130</f>
        <v>3.6499999999999998E-2</v>
      </c>
      <c r="AI130" s="16"/>
      <c r="AJ130" s="30">
        <f>+$D130</f>
        <v>3.6499999999999998E-2</v>
      </c>
      <c r="AK130" s="16"/>
      <c r="AL130" s="30">
        <f>+$D130</f>
        <v>3.6499999999999998E-2</v>
      </c>
      <c r="AM130" s="16"/>
      <c r="AN130" s="31">
        <f>+$D130</f>
        <v>3.6499999999999998E-2</v>
      </c>
      <c r="AO130" s="16"/>
      <c r="AP130" s="30">
        <f>+$D130</f>
        <v>3.6499999999999998E-2</v>
      </c>
      <c r="AQ130" s="16"/>
      <c r="AR130" s="30">
        <f>+$D130</f>
        <v>3.6499999999999998E-2</v>
      </c>
      <c r="AS130" s="16"/>
      <c r="AT130" s="31">
        <f>+$D130</f>
        <v>3.6499999999999998E-2</v>
      </c>
      <c r="AV130" s="111"/>
    </row>
    <row r="131" spans="1:48" x14ac:dyDescent="0.2">
      <c r="A131" s="161"/>
      <c r="B131" s="119" t="s">
        <v>33</v>
      </c>
      <c r="C131" s="33"/>
      <c r="D131" s="34">
        <f>ROUND(D128*(1+SUM(D129:D130)),2)</f>
        <v>39.340000000000003</v>
      </c>
      <c r="E131" s="32"/>
      <c r="F131" s="34">
        <f>ROUND(F128*(1+SUM(F129:F130)),2)</f>
        <v>37.5</v>
      </c>
      <c r="G131" s="32"/>
      <c r="H131" s="34">
        <f>ROUND(H128*(1+SUM(H129:H130)),2)</f>
        <v>37.5</v>
      </c>
      <c r="I131" s="32"/>
      <c r="J131" s="35">
        <f>ROUND(J128*(1+SUM(J129:J130)),2)</f>
        <v>44.85</v>
      </c>
      <c r="K131" s="32"/>
      <c r="L131" s="34">
        <f>ROUND(L128*(1+SUM(L129:L130)),2)</f>
        <v>37.5</v>
      </c>
      <c r="M131" s="32"/>
      <c r="N131" s="34">
        <f>ROUND(N128*(1+SUM(N129:N130)),2)</f>
        <v>44.85</v>
      </c>
      <c r="O131" s="32"/>
      <c r="P131" s="35">
        <f>ROUND(P128*(1+SUM(P129:P130)),2)</f>
        <v>37.5</v>
      </c>
      <c r="Q131" s="32"/>
      <c r="R131" s="34">
        <f>ROUND(R128*(1+SUM(R129:R130)),2)</f>
        <v>37.5</v>
      </c>
      <c r="S131" s="32"/>
      <c r="T131" s="34">
        <f>ROUND(T128*(1+SUM(T129:T130)),2)</f>
        <v>39.340000000000003</v>
      </c>
      <c r="U131" s="32"/>
      <c r="V131" s="35">
        <f>ROUND(V128*(1+SUM(V129:V130)),2)</f>
        <v>39.340000000000003</v>
      </c>
      <c r="W131" s="32"/>
      <c r="X131" s="34">
        <f>ROUND(X128*(1+SUM(X129:X130)),2)</f>
        <v>39.340000000000003</v>
      </c>
      <c r="Y131" s="32"/>
      <c r="Z131" s="34">
        <f>ROUND(Z128*(1+SUM(Z129:Z130)),2)</f>
        <v>39.340000000000003</v>
      </c>
      <c r="AA131" s="32"/>
      <c r="AB131" s="35">
        <f>ROUND(AB128*(1+SUM(AB129:AB130)),2)</f>
        <v>39.340000000000003</v>
      </c>
      <c r="AC131" s="32"/>
      <c r="AD131" s="34">
        <f>ROUND(AD128*(1+SUM(AD129:AD130)),2)</f>
        <v>39.340000000000003</v>
      </c>
      <c r="AE131" s="32"/>
      <c r="AF131" s="34">
        <f>ROUND(AF128*(1+SUM(AF129:AF130)),2)</f>
        <v>39.340000000000003</v>
      </c>
      <c r="AG131" s="32"/>
      <c r="AH131" s="35">
        <f>ROUND(AH128*(1+SUM(AH129:AH130)),2)</f>
        <v>39.340000000000003</v>
      </c>
      <c r="AI131" s="32"/>
      <c r="AJ131" s="34">
        <f>ROUND(AJ128*(1+SUM(AJ129:AJ130)),2)</f>
        <v>39.340000000000003</v>
      </c>
      <c r="AK131" s="32"/>
      <c r="AL131" s="34">
        <f>ROUND(AL128*(1+SUM(AL129:AL130)),2)</f>
        <v>37.5</v>
      </c>
      <c r="AM131" s="32"/>
      <c r="AN131" s="35">
        <f>ROUND(AN128*(1+SUM(AN129:AN130)),2)</f>
        <v>44.85</v>
      </c>
      <c r="AO131" s="32"/>
      <c r="AP131" s="34">
        <f>ROUND(AP128*(1+SUM(AP129:AP130)),2)</f>
        <v>39.340000000000003</v>
      </c>
      <c r="AQ131" s="32"/>
      <c r="AR131" s="34">
        <f>ROUND(AR128*(1+SUM(AR129:AR130)),2)</f>
        <v>39.340000000000003</v>
      </c>
      <c r="AS131" s="32"/>
      <c r="AT131" s="35">
        <f>ROUND(AT128*(1+SUM(AT129:AT130)),2)</f>
        <v>37.5</v>
      </c>
      <c r="AV131" s="107"/>
    </row>
    <row r="132" spans="1:48" ht="3.95" customHeight="1" x14ac:dyDescent="0.2">
      <c r="A132" s="161"/>
      <c r="B132" s="119"/>
      <c r="C132" s="33"/>
      <c r="D132" s="34"/>
      <c r="E132" s="32"/>
      <c r="F132" s="34"/>
      <c r="G132" s="32"/>
      <c r="H132" s="34"/>
      <c r="I132" s="32"/>
      <c r="J132" s="35"/>
      <c r="K132" s="32"/>
      <c r="L132" s="34"/>
      <c r="M132" s="32"/>
      <c r="N132" s="34"/>
      <c r="O132" s="32"/>
      <c r="P132" s="35"/>
      <c r="Q132" s="32"/>
      <c r="R132" s="34"/>
      <c r="S132" s="32"/>
      <c r="T132" s="34"/>
      <c r="U132" s="32"/>
      <c r="V132" s="35"/>
      <c r="W132" s="32"/>
      <c r="X132" s="34"/>
      <c r="Y132" s="32"/>
      <c r="Z132" s="34"/>
      <c r="AA132" s="32"/>
      <c r="AB132" s="35"/>
      <c r="AC132" s="32"/>
      <c r="AD132" s="34"/>
      <c r="AE132" s="32"/>
      <c r="AF132" s="34"/>
      <c r="AG132" s="32"/>
      <c r="AH132" s="35"/>
      <c r="AI132" s="32"/>
      <c r="AJ132" s="34"/>
      <c r="AK132" s="32"/>
      <c r="AL132" s="34"/>
      <c r="AM132" s="32"/>
      <c r="AN132" s="35"/>
      <c r="AO132" s="32"/>
      <c r="AP132" s="34"/>
      <c r="AQ132" s="32"/>
      <c r="AR132" s="34"/>
      <c r="AS132" s="32"/>
      <c r="AT132" s="35"/>
      <c r="AV132" s="107"/>
    </row>
    <row r="133" spans="1:48" x14ac:dyDescent="0.2">
      <c r="A133" s="161"/>
      <c r="B133" s="120" t="s">
        <v>34</v>
      </c>
      <c r="C133" s="33"/>
      <c r="D133" s="34"/>
      <c r="E133" s="32"/>
      <c r="F133" s="34"/>
      <c r="G133" s="32"/>
      <c r="H133" s="34"/>
      <c r="I133" s="32"/>
      <c r="J133" s="35"/>
      <c r="K133" s="32"/>
      <c r="L133" s="34"/>
      <c r="M133" s="32"/>
      <c r="N133" s="34"/>
      <c r="O133" s="32"/>
      <c r="P133" s="35"/>
      <c r="Q133" s="32"/>
      <c r="R133" s="34"/>
      <c r="S133" s="32"/>
      <c r="T133" s="34"/>
      <c r="U133" s="32"/>
      <c r="V133" s="35"/>
      <c r="W133" s="32"/>
      <c r="X133" s="34"/>
      <c r="Y133" s="32"/>
      <c r="Z133" s="34"/>
      <c r="AA133" s="32"/>
      <c r="AB133" s="35"/>
      <c r="AC133" s="32"/>
      <c r="AD133" s="34"/>
      <c r="AE133" s="32"/>
      <c r="AF133" s="34"/>
      <c r="AG133" s="32"/>
      <c r="AH133" s="35"/>
      <c r="AI133" s="32"/>
      <c r="AJ133" s="34"/>
      <c r="AK133" s="32"/>
      <c r="AL133" s="34"/>
      <c r="AM133" s="32"/>
      <c r="AN133" s="35"/>
      <c r="AO133" s="32"/>
      <c r="AP133" s="34"/>
      <c r="AQ133" s="32"/>
      <c r="AR133" s="34"/>
      <c r="AS133" s="32"/>
      <c r="AT133" s="35"/>
      <c r="AV133" s="107"/>
    </row>
    <row r="134" spans="1:48" x14ac:dyDescent="0.2">
      <c r="A134" s="161"/>
      <c r="B134" s="116" t="s">
        <v>35</v>
      </c>
      <c r="C134" s="16"/>
      <c r="D134" s="28">
        <f>ROUND(SUM(D128:D128)*150%,2)</f>
        <v>49.49</v>
      </c>
      <c r="E134" s="17"/>
      <c r="F134" s="28">
        <f>ROUND(SUM(F128:F128)*150%,2)</f>
        <v>47.01</v>
      </c>
      <c r="G134" s="17"/>
      <c r="H134" s="28">
        <f>ROUND(SUM(H128:H128)*150%,2)</f>
        <v>47.01</v>
      </c>
      <c r="I134" s="17"/>
      <c r="J134" s="29">
        <f>ROUND(SUM(J128:J128)*150%,2)</f>
        <v>56.91</v>
      </c>
      <c r="K134" s="17"/>
      <c r="L134" s="28">
        <f>ROUND(SUM(L128:L128)*150%,2)</f>
        <v>47.01</v>
      </c>
      <c r="M134" s="17"/>
      <c r="N134" s="28">
        <f>ROUND(SUM(N128:N128)*150%,2)</f>
        <v>56.91</v>
      </c>
      <c r="O134" s="17"/>
      <c r="P134" s="29">
        <f>ROUND(SUM(P128:P128)*150%,2)</f>
        <v>47.01</v>
      </c>
      <c r="Q134" s="17"/>
      <c r="R134" s="28">
        <f>ROUND(SUM(R128:R128)*150%,2)</f>
        <v>47.01</v>
      </c>
      <c r="S134" s="17"/>
      <c r="T134" s="28">
        <f>ROUND(SUM(T128:T128)*150%,2)</f>
        <v>49.49</v>
      </c>
      <c r="U134" s="17"/>
      <c r="V134" s="29">
        <f>ROUND(SUM(V128:V128)*150%,2)</f>
        <v>49.49</v>
      </c>
      <c r="W134" s="17"/>
      <c r="X134" s="28">
        <f>ROUND(SUM(X128:X128)*150%,2)</f>
        <v>49.49</v>
      </c>
      <c r="Y134" s="17"/>
      <c r="Z134" s="28">
        <f>ROUND(SUM(Z128:Z128)*150%,2)</f>
        <v>49.49</v>
      </c>
      <c r="AA134" s="17"/>
      <c r="AB134" s="29">
        <f>ROUND(SUM(AB128:AB128)*150%,2)</f>
        <v>49.49</v>
      </c>
      <c r="AC134" s="17"/>
      <c r="AD134" s="28">
        <f>ROUND(SUM(AD128:AD128)*150%,2)</f>
        <v>49.49</v>
      </c>
      <c r="AE134" s="17"/>
      <c r="AF134" s="28">
        <f>ROUND(SUM(AF128:AF128)*150%,2)</f>
        <v>49.49</v>
      </c>
      <c r="AG134" s="17"/>
      <c r="AH134" s="29">
        <f>ROUND(SUM(AH128:AH128)*150%,2)</f>
        <v>49.49</v>
      </c>
      <c r="AI134" s="17"/>
      <c r="AJ134" s="28">
        <f>ROUND(SUM(AJ128:AJ128)*150%,2)</f>
        <v>49.49</v>
      </c>
      <c r="AK134" s="17"/>
      <c r="AL134" s="28">
        <f>ROUND(SUM(AL128:AL128)*150%,2)</f>
        <v>47.01</v>
      </c>
      <c r="AM134" s="17"/>
      <c r="AN134" s="29">
        <f>ROUND(SUM(AN128:AN128)*150%,2)</f>
        <v>56.91</v>
      </c>
      <c r="AO134" s="17"/>
      <c r="AP134" s="28">
        <f>ROUND(SUM(AP128:AP128)*150%,2)</f>
        <v>49.49</v>
      </c>
      <c r="AQ134" s="17"/>
      <c r="AR134" s="28">
        <f>ROUND(SUM(AR128:AR128)*150%,2)</f>
        <v>49.49</v>
      </c>
      <c r="AS134" s="17"/>
      <c r="AT134" s="29">
        <f>ROUND(SUM(AT128:AT128)*150%,2)</f>
        <v>47.01</v>
      </c>
      <c r="AV134" s="107"/>
    </row>
    <row r="135" spans="1:48" x14ac:dyDescent="0.2">
      <c r="A135" s="161"/>
      <c r="B135" s="113" t="s">
        <v>36</v>
      </c>
      <c r="C135" s="16"/>
      <c r="D135" s="30">
        <v>7.6499999999999999E-2</v>
      </c>
      <c r="E135" s="16"/>
      <c r="F135" s="30">
        <v>7.6499999999999999E-2</v>
      </c>
      <c r="G135" s="16"/>
      <c r="H135" s="30">
        <v>7.6499999999999999E-2</v>
      </c>
      <c r="I135" s="16"/>
      <c r="J135" s="31">
        <v>7.6499999999999999E-2</v>
      </c>
      <c r="K135" s="16"/>
      <c r="L135" s="30">
        <v>7.6499999999999999E-2</v>
      </c>
      <c r="M135" s="16"/>
      <c r="N135" s="30">
        <v>7.6499999999999999E-2</v>
      </c>
      <c r="O135" s="16"/>
      <c r="P135" s="31">
        <v>7.6499999999999999E-2</v>
      </c>
      <c r="Q135" s="16"/>
      <c r="R135" s="30">
        <v>7.6499999999999999E-2</v>
      </c>
      <c r="S135" s="16"/>
      <c r="T135" s="30">
        <v>7.6499999999999999E-2</v>
      </c>
      <c r="U135" s="16"/>
      <c r="V135" s="31">
        <v>7.6499999999999999E-2</v>
      </c>
      <c r="W135" s="16"/>
      <c r="X135" s="30">
        <v>7.6499999999999999E-2</v>
      </c>
      <c r="Y135" s="16"/>
      <c r="Z135" s="30">
        <v>7.6499999999999999E-2</v>
      </c>
      <c r="AA135" s="16"/>
      <c r="AB135" s="31">
        <v>7.6499999999999999E-2</v>
      </c>
      <c r="AC135" s="16"/>
      <c r="AD135" s="30">
        <v>7.6499999999999999E-2</v>
      </c>
      <c r="AE135" s="16"/>
      <c r="AF135" s="30">
        <v>7.6499999999999999E-2</v>
      </c>
      <c r="AG135" s="16"/>
      <c r="AH135" s="31">
        <v>7.6499999999999999E-2</v>
      </c>
      <c r="AI135" s="16"/>
      <c r="AJ135" s="30">
        <v>7.6499999999999999E-2</v>
      </c>
      <c r="AK135" s="16"/>
      <c r="AL135" s="30">
        <v>7.6499999999999999E-2</v>
      </c>
      <c r="AM135" s="16"/>
      <c r="AN135" s="31">
        <v>7.6499999999999999E-2</v>
      </c>
      <c r="AO135" s="16"/>
      <c r="AP135" s="30">
        <v>7.6499999999999999E-2</v>
      </c>
      <c r="AQ135" s="16"/>
      <c r="AR135" s="30">
        <v>7.6499999999999999E-2</v>
      </c>
      <c r="AS135" s="16"/>
      <c r="AT135" s="31">
        <v>7.6499999999999999E-2</v>
      </c>
      <c r="AV135" s="107"/>
    </row>
    <row r="136" spans="1:48" x14ac:dyDescent="0.2">
      <c r="A136" s="161"/>
      <c r="B136" s="113" t="s">
        <v>32</v>
      </c>
      <c r="C136" s="32"/>
      <c r="D136" s="30">
        <v>3.6499999999999998E-2</v>
      </c>
      <c r="E136" s="16"/>
      <c r="F136" s="30">
        <f>+$D136</f>
        <v>3.6499999999999998E-2</v>
      </c>
      <c r="G136" s="16"/>
      <c r="H136" s="30">
        <f>+$D136</f>
        <v>3.6499999999999998E-2</v>
      </c>
      <c r="I136" s="16"/>
      <c r="J136" s="31">
        <f>+$D136</f>
        <v>3.6499999999999998E-2</v>
      </c>
      <c r="K136" s="16"/>
      <c r="L136" s="30">
        <f>+$D136</f>
        <v>3.6499999999999998E-2</v>
      </c>
      <c r="M136" s="16"/>
      <c r="N136" s="30">
        <f>+$D136</f>
        <v>3.6499999999999998E-2</v>
      </c>
      <c r="O136" s="16"/>
      <c r="P136" s="31">
        <f>+$D136</f>
        <v>3.6499999999999998E-2</v>
      </c>
      <c r="Q136" s="16"/>
      <c r="R136" s="30">
        <f>+$D136</f>
        <v>3.6499999999999998E-2</v>
      </c>
      <c r="S136" s="16"/>
      <c r="T136" s="30">
        <f>+$D136</f>
        <v>3.6499999999999998E-2</v>
      </c>
      <c r="U136" s="16"/>
      <c r="V136" s="31">
        <f>+$D136</f>
        <v>3.6499999999999998E-2</v>
      </c>
      <c r="W136" s="16"/>
      <c r="X136" s="30">
        <f>+$D136</f>
        <v>3.6499999999999998E-2</v>
      </c>
      <c r="Y136" s="16"/>
      <c r="Z136" s="30">
        <f>+$D136</f>
        <v>3.6499999999999998E-2</v>
      </c>
      <c r="AA136" s="16"/>
      <c r="AB136" s="31">
        <f>+$D136</f>
        <v>3.6499999999999998E-2</v>
      </c>
      <c r="AC136" s="16"/>
      <c r="AD136" s="30">
        <f>+$D136</f>
        <v>3.6499999999999998E-2</v>
      </c>
      <c r="AE136" s="16"/>
      <c r="AF136" s="30">
        <f>+$D136</f>
        <v>3.6499999999999998E-2</v>
      </c>
      <c r="AG136" s="16"/>
      <c r="AH136" s="31">
        <f>+$D136</f>
        <v>3.6499999999999998E-2</v>
      </c>
      <c r="AI136" s="16"/>
      <c r="AJ136" s="30">
        <f>+$D136</f>
        <v>3.6499999999999998E-2</v>
      </c>
      <c r="AK136" s="16"/>
      <c r="AL136" s="30">
        <f>+$D136</f>
        <v>3.6499999999999998E-2</v>
      </c>
      <c r="AM136" s="16"/>
      <c r="AN136" s="31">
        <f>+$D136</f>
        <v>3.6499999999999998E-2</v>
      </c>
      <c r="AO136" s="16"/>
      <c r="AP136" s="30">
        <f>+$D136</f>
        <v>3.6499999999999998E-2</v>
      </c>
      <c r="AQ136" s="16"/>
      <c r="AR136" s="30">
        <f>+$D136</f>
        <v>3.6499999999999998E-2</v>
      </c>
      <c r="AS136" s="16"/>
      <c r="AT136" s="31">
        <f>+$D136</f>
        <v>3.6499999999999998E-2</v>
      </c>
      <c r="AV136" s="107"/>
    </row>
    <row r="137" spans="1:48" x14ac:dyDescent="0.2">
      <c r="A137" s="161"/>
      <c r="B137" s="119" t="s">
        <v>33</v>
      </c>
      <c r="C137" s="33"/>
      <c r="D137" s="34">
        <f>ROUND(D134*(1+SUM(D135:D136)),2)</f>
        <v>55.08</v>
      </c>
      <c r="E137" s="32"/>
      <c r="F137" s="34">
        <f>ROUND(F134*(1+SUM(F135:F136)),2)</f>
        <v>52.32</v>
      </c>
      <c r="G137" s="32"/>
      <c r="H137" s="34">
        <f>ROUND(H134*(1+SUM(H135:H136)),2)</f>
        <v>52.32</v>
      </c>
      <c r="I137" s="32"/>
      <c r="J137" s="35">
        <f>ROUND(J134*(1+SUM(J135:J136)),2)</f>
        <v>63.34</v>
      </c>
      <c r="K137" s="32"/>
      <c r="L137" s="34">
        <f>ROUND(L134*(1+SUM(L135:L136)),2)</f>
        <v>52.32</v>
      </c>
      <c r="M137" s="32"/>
      <c r="N137" s="34">
        <f>ROUND(N134*(1+SUM(N135:N136)),2)</f>
        <v>63.34</v>
      </c>
      <c r="O137" s="32"/>
      <c r="P137" s="35">
        <f>ROUND(P134*(1+SUM(P135:P136)),2)</f>
        <v>52.32</v>
      </c>
      <c r="Q137" s="32"/>
      <c r="R137" s="34">
        <f>ROUND(R134*(1+SUM(R135:R136)),2)</f>
        <v>52.32</v>
      </c>
      <c r="S137" s="32"/>
      <c r="T137" s="34">
        <f>ROUND(T134*(1+SUM(T135:T136)),2)</f>
        <v>55.08</v>
      </c>
      <c r="U137" s="32"/>
      <c r="V137" s="35">
        <f>ROUND(V134*(1+SUM(V135:V136)),2)</f>
        <v>55.08</v>
      </c>
      <c r="W137" s="32"/>
      <c r="X137" s="34">
        <f>ROUND(X134*(1+SUM(X135:X136)),2)</f>
        <v>55.08</v>
      </c>
      <c r="Y137" s="32"/>
      <c r="Z137" s="34">
        <f>ROUND(Z134*(1+SUM(Z135:Z136)),2)</f>
        <v>55.08</v>
      </c>
      <c r="AA137" s="32"/>
      <c r="AB137" s="35">
        <f>ROUND(AB134*(1+SUM(AB135:AB136)),2)</f>
        <v>55.08</v>
      </c>
      <c r="AC137" s="32"/>
      <c r="AD137" s="34">
        <f>ROUND(AD134*(1+SUM(AD135:AD136)),2)</f>
        <v>55.08</v>
      </c>
      <c r="AE137" s="32"/>
      <c r="AF137" s="34">
        <f>ROUND(AF134*(1+SUM(AF135:AF136)),2)</f>
        <v>55.08</v>
      </c>
      <c r="AG137" s="32"/>
      <c r="AH137" s="35">
        <f>ROUND(AH134*(1+SUM(AH135:AH136)),2)</f>
        <v>55.08</v>
      </c>
      <c r="AI137" s="32"/>
      <c r="AJ137" s="34">
        <f>ROUND(AJ134*(1+SUM(AJ135:AJ136)),2)</f>
        <v>55.08</v>
      </c>
      <c r="AK137" s="32"/>
      <c r="AL137" s="34">
        <f>ROUND(AL134*(1+SUM(AL135:AL136)),2)</f>
        <v>52.32</v>
      </c>
      <c r="AM137" s="32"/>
      <c r="AN137" s="35">
        <f>ROUND(AN134*(1+SUM(AN135:AN136)),2)</f>
        <v>63.34</v>
      </c>
      <c r="AO137" s="32"/>
      <c r="AP137" s="34">
        <f>ROUND(AP134*(1+SUM(AP135:AP136)),2)</f>
        <v>55.08</v>
      </c>
      <c r="AQ137" s="32"/>
      <c r="AR137" s="34">
        <f>ROUND(AR134*(1+SUM(AR135:AR136)),2)</f>
        <v>55.08</v>
      </c>
      <c r="AS137" s="32"/>
      <c r="AT137" s="35">
        <f>ROUND(AT134*(1+SUM(AT135:AT136)),2)</f>
        <v>52.32</v>
      </c>
      <c r="AV137" s="107"/>
    </row>
    <row r="138" spans="1:48" ht="3.95" customHeight="1" x14ac:dyDescent="0.2">
      <c r="A138" s="161"/>
      <c r="B138" s="119"/>
      <c r="C138" s="33"/>
      <c r="D138" s="34"/>
      <c r="E138" s="32"/>
      <c r="F138" s="34"/>
      <c r="G138" s="32"/>
      <c r="H138" s="34"/>
      <c r="I138" s="32"/>
      <c r="J138" s="35"/>
      <c r="K138" s="32"/>
      <c r="L138" s="34"/>
      <c r="M138" s="32"/>
      <c r="N138" s="34"/>
      <c r="O138" s="32"/>
      <c r="P138" s="35"/>
      <c r="Q138" s="32"/>
      <c r="R138" s="34"/>
      <c r="S138" s="32"/>
      <c r="T138" s="34"/>
      <c r="U138" s="32"/>
      <c r="V138" s="35"/>
      <c r="W138" s="32"/>
      <c r="X138" s="34"/>
      <c r="Y138" s="32"/>
      <c r="Z138" s="34"/>
      <c r="AA138" s="32"/>
      <c r="AB138" s="35"/>
      <c r="AC138" s="32"/>
      <c r="AD138" s="34"/>
      <c r="AE138" s="32"/>
      <c r="AF138" s="34"/>
      <c r="AG138" s="32"/>
      <c r="AH138" s="35"/>
      <c r="AI138" s="32"/>
      <c r="AJ138" s="34"/>
      <c r="AK138" s="32"/>
      <c r="AL138" s="34"/>
      <c r="AM138" s="32"/>
      <c r="AN138" s="35"/>
      <c r="AO138" s="32"/>
      <c r="AP138" s="34"/>
      <c r="AQ138" s="32"/>
      <c r="AR138" s="34"/>
      <c r="AS138" s="32"/>
      <c r="AT138" s="35"/>
      <c r="AV138" s="107"/>
    </row>
    <row r="139" spans="1:48" x14ac:dyDescent="0.2">
      <c r="A139" s="161"/>
      <c r="B139" s="113" t="s">
        <v>37</v>
      </c>
      <c r="C139" s="32"/>
      <c r="D139" s="30">
        <v>0.05</v>
      </c>
      <c r="E139" s="16"/>
      <c r="F139" s="30">
        <f>+$D139</f>
        <v>0.05</v>
      </c>
      <c r="G139" s="16"/>
      <c r="H139" s="30">
        <f>+$D139</f>
        <v>0.05</v>
      </c>
      <c r="I139" s="16"/>
      <c r="J139" s="31">
        <f>+$D139</f>
        <v>0.05</v>
      </c>
      <c r="K139" s="16"/>
      <c r="L139" s="30">
        <f>+$D139</f>
        <v>0.05</v>
      </c>
      <c r="M139" s="16"/>
      <c r="N139" s="30">
        <f>+$D139</f>
        <v>0.05</v>
      </c>
      <c r="O139" s="16"/>
      <c r="P139" s="31">
        <f>+$D139</f>
        <v>0.05</v>
      </c>
      <c r="Q139" s="16"/>
      <c r="R139" s="30">
        <f>+$D139</f>
        <v>0.05</v>
      </c>
      <c r="S139" s="16"/>
      <c r="T139" s="30">
        <f>+$D139</f>
        <v>0.05</v>
      </c>
      <c r="U139" s="16"/>
      <c r="V139" s="31">
        <f>+$D139</f>
        <v>0.05</v>
      </c>
      <c r="W139" s="16"/>
      <c r="X139" s="30">
        <f>+$D139</f>
        <v>0.05</v>
      </c>
      <c r="Y139" s="16"/>
      <c r="Z139" s="30">
        <f>+$D139</f>
        <v>0.05</v>
      </c>
      <c r="AA139" s="16"/>
      <c r="AB139" s="31">
        <f>+$D139</f>
        <v>0.05</v>
      </c>
      <c r="AC139" s="16"/>
      <c r="AD139" s="30">
        <f>+$D139</f>
        <v>0.05</v>
      </c>
      <c r="AE139" s="16"/>
      <c r="AF139" s="30">
        <f>+$D139</f>
        <v>0.05</v>
      </c>
      <c r="AG139" s="16"/>
      <c r="AH139" s="31">
        <f>+$D139</f>
        <v>0.05</v>
      </c>
      <c r="AI139" s="16"/>
      <c r="AJ139" s="30">
        <f>+$D139</f>
        <v>0.05</v>
      </c>
      <c r="AK139" s="16"/>
      <c r="AL139" s="30">
        <f>+$D139</f>
        <v>0.05</v>
      </c>
      <c r="AM139" s="16"/>
      <c r="AN139" s="31">
        <f>+$D139</f>
        <v>0.05</v>
      </c>
      <c r="AO139" s="16"/>
      <c r="AP139" s="30">
        <f>+$D139</f>
        <v>0.05</v>
      </c>
      <c r="AQ139" s="16"/>
      <c r="AR139" s="30">
        <f>+$D139</f>
        <v>0.05</v>
      </c>
      <c r="AS139" s="16"/>
      <c r="AT139" s="31">
        <f>+$D139</f>
        <v>0.05</v>
      </c>
      <c r="AV139" s="107"/>
    </row>
    <row r="140" spans="1:48" x14ac:dyDescent="0.2">
      <c r="A140" s="161"/>
      <c r="B140" s="119" t="s">
        <v>38</v>
      </c>
      <c r="C140" s="33"/>
      <c r="D140" s="34">
        <f>ROUND(SUM(D131*(1-D139),D137*D139),2)</f>
        <v>40.130000000000003</v>
      </c>
      <c r="E140" s="32"/>
      <c r="F140" s="34">
        <f>ROUND(SUM(F131*(1-F139),F137*F139),2)</f>
        <v>38.24</v>
      </c>
      <c r="G140" s="32"/>
      <c r="H140" s="34">
        <f>ROUND(SUM(H131*(1-H139),H137*H139),2)</f>
        <v>38.24</v>
      </c>
      <c r="I140" s="32"/>
      <c r="J140" s="35">
        <f>ROUND(SUM(J131*(1-J139),J137*J139),2)</f>
        <v>45.77</v>
      </c>
      <c r="K140" s="32"/>
      <c r="L140" s="34">
        <f>ROUND(SUM(L131*(1-L139),L137*L139),2)</f>
        <v>38.24</v>
      </c>
      <c r="M140" s="32"/>
      <c r="N140" s="34">
        <f>ROUND(SUM(N131*(1-N139),N137*N139),2)</f>
        <v>45.77</v>
      </c>
      <c r="O140" s="32"/>
      <c r="P140" s="35">
        <f>ROUND(SUM(P131*(1-P139),P137*P139),2)</f>
        <v>38.24</v>
      </c>
      <c r="Q140" s="32"/>
      <c r="R140" s="34">
        <f>ROUND(SUM(R131*(1-R139),R137*R139),2)</f>
        <v>38.24</v>
      </c>
      <c r="S140" s="32"/>
      <c r="T140" s="34">
        <f>ROUND(SUM(T131*(1-T139),T137*T139),2)</f>
        <v>40.130000000000003</v>
      </c>
      <c r="U140" s="32"/>
      <c r="V140" s="35">
        <f>ROUND(SUM(V131*(1-V139),V137*V139),2)</f>
        <v>40.130000000000003</v>
      </c>
      <c r="W140" s="32"/>
      <c r="X140" s="34">
        <f>ROUND(SUM(X131*(1-X139),X137*X139),2)</f>
        <v>40.130000000000003</v>
      </c>
      <c r="Y140" s="32"/>
      <c r="Z140" s="34">
        <f>ROUND(SUM(Z131*(1-Z139),Z137*Z139),2)</f>
        <v>40.130000000000003</v>
      </c>
      <c r="AA140" s="32"/>
      <c r="AB140" s="35">
        <f>ROUND(SUM(AB131*(1-AB139),AB137*AB139),2)</f>
        <v>40.130000000000003</v>
      </c>
      <c r="AC140" s="32"/>
      <c r="AD140" s="34">
        <f>ROUND(SUM(AD131*(1-AD139),AD137*AD139),2)</f>
        <v>40.130000000000003</v>
      </c>
      <c r="AE140" s="32"/>
      <c r="AF140" s="34">
        <f>ROUND(SUM(AF131*(1-AF139),AF137*AF139),2)</f>
        <v>40.130000000000003</v>
      </c>
      <c r="AG140" s="32"/>
      <c r="AH140" s="35">
        <f>ROUND(SUM(AH131*(1-AH139),AH137*AH139),2)</f>
        <v>40.130000000000003</v>
      </c>
      <c r="AI140" s="32"/>
      <c r="AJ140" s="34">
        <f>ROUND(SUM(AJ131*(1-AJ139),AJ137*AJ139),2)</f>
        <v>40.130000000000003</v>
      </c>
      <c r="AK140" s="32"/>
      <c r="AL140" s="34">
        <f>ROUND(SUM(AL131*(1-AL139),AL137*AL139),2)</f>
        <v>38.24</v>
      </c>
      <c r="AM140" s="32"/>
      <c r="AN140" s="35">
        <f>ROUND(SUM(AN131*(1-AN139),AN137*AN139),2)</f>
        <v>45.77</v>
      </c>
      <c r="AO140" s="32"/>
      <c r="AP140" s="34">
        <f>ROUND(SUM(AP131*(1-AP139),AP137*AP139),2)</f>
        <v>40.130000000000003</v>
      </c>
      <c r="AQ140" s="32"/>
      <c r="AR140" s="34">
        <f>ROUND(SUM(AR131*(1-AR139),AR137*AR139),2)</f>
        <v>40.130000000000003</v>
      </c>
      <c r="AS140" s="32"/>
      <c r="AT140" s="35">
        <f>ROUND(SUM(AT131*(1-AT139),AT137*AT139),2)</f>
        <v>38.24</v>
      </c>
      <c r="AV140" s="107"/>
    </row>
    <row r="141" spans="1:48" ht="3.95" customHeight="1" x14ac:dyDescent="0.2">
      <c r="A141" s="161"/>
      <c r="B141" s="119"/>
      <c r="C141" s="33"/>
      <c r="E141" s="33"/>
      <c r="G141" s="33"/>
      <c r="I141" s="33"/>
      <c r="J141" s="36"/>
      <c r="K141" s="33"/>
      <c r="M141" s="33"/>
      <c r="O141" s="33"/>
      <c r="P141" s="36"/>
      <c r="Q141" s="33"/>
      <c r="S141" s="33"/>
      <c r="U141" s="33"/>
      <c r="V141" s="36"/>
      <c r="W141" s="33"/>
      <c r="Y141" s="33"/>
      <c r="AA141" s="33"/>
      <c r="AB141" s="36"/>
      <c r="AC141" s="33"/>
      <c r="AE141" s="33"/>
      <c r="AG141" s="33"/>
      <c r="AH141" s="36"/>
      <c r="AI141" s="33"/>
      <c r="AK141" s="33"/>
      <c r="AM141" s="33"/>
      <c r="AN141" s="36"/>
      <c r="AO141" s="33"/>
      <c r="AQ141" s="33"/>
      <c r="AS141" s="33"/>
      <c r="AT141" s="36"/>
      <c r="AV141" s="111"/>
    </row>
    <row r="142" spans="1:48" ht="12.75" customHeight="1" x14ac:dyDescent="0.2">
      <c r="A142" s="161"/>
      <c r="B142" s="118" t="s">
        <v>39</v>
      </c>
      <c r="C142" s="33"/>
      <c r="E142" s="33"/>
      <c r="G142" s="33"/>
      <c r="I142" s="33"/>
      <c r="J142" s="36"/>
      <c r="K142" s="33"/>
      <c r="M142" s="33"/>
      <c r="O142" s="33"/>
      <c r="P142" s="36"/>
      <c r="Q142" s="33"/>
      <c r="S142" s="33"/>
      <c r="U142" s="33"/>
      <c r="V142" s="36"/>
      <c r="W142" s="33"/>
      <c r="Y142" s="33"/>
      <c r="AA142" s="33"/>
      <c r="AB142" s="36"/>
      <c r="AC142" s="33"/>
      <c r="AE142" s="33"/>
      <c r="AG142" s="33"/>
      <c r="AH142" s="36"/>
      <c r="AI142" s="33"/>
      <c r="AK142" s="33"/>
      <c r="AM142" s="33"/>
      <c r="AN142" s="36"/>
      <c r="AO142" s="33"/>
      <c r="AQ142" s="33"/>
      <c r="AS142" s="33"/>
      <c r="AT142" s="36"/>
      <c r="AV142" s="111"/>
    </row>
    <row r="143" spans="1:48" ht="12.75" customHeight="1" x14ac:dyDescent="0.2">
      <c r="A143" s="161"/>
      <c r="B143" s="119" t="s">
        <v>40</v>
      </c>
      <c r="C143" s="121"/>
      <c r="D143" s="38">
        <v>36.35</v>
      </c>
      <c r="E143" s="32"/>
      <c r="F143" s="38">
        <f>+$D143</f>
        <v>36.35</v>
      </c>
      <c r="G143" s="32"/>
      <c r="H143" s="38">
        <f>+$D143</f>
        <v>36.35</v>
      </c>
      <c r="I143" s="32"/>
      <c r="J143" s="39">
        <f>+$D143</f>
        <v>36.35</v>
      </c>
      <c r="K143" s="32"/>
      <c r="L143" s="38">
        <f>+$D143</f>
        <v>36.35</v>
      </c>
      <c r="M143" s="32"/>
      <c r="N143" s="38">
        <f>+$D143</f>
        <v>36.35</v>
      </c>
      <c r="O143" s="32"/>
      <c r="P143" s="39">
        <f>+$D143</f>
        <v>36.35</v>
      </c>
      <c r="Q143" s="32"/>
      <c r="R143" s="38">
        <f>+$D143</f>
        <v>36.35</v>
      </c>
      <c r="S143" s="32"/>
      <c r="T143" s="38">
        <f>+$D143</f>
        <v>36.35</v>
      </c>
      <c r="U143" s="32"/>
      <c r="V143" s="39">
        <f>+$D143</f>
        <v>36.35</v>
      </c>
      <c r="W143" s="32"/>
      <c r="X143" s="38">
        <f>+$D143</f>
        <v>36.35</v>
      </c>
      <c r="Y143" s="32"/>
      <c r="Z143" s="38">
        <f>+$D143</f>
        <v>36.35</v>
      </c>
      <c r="AA143" s="32"/>
      <c r="AB143" s="39">
        <f>+$D143</f>
        <v>36.35</v>
      </c>
      <c r="AC143" s="32"/>
      <c r="AD143" s="38">
        <f>+$D143</f>
        <v>36.35</v>
      </c>
      <c r="AE143" s="32"/>
      <c r="AF143" s="38">
        <f>+$D143</f>
        <v>36.35</v>
      </c>
      <c r="AG143" s="32"/>
      <c r="AH143" s="39">
        <f>+$D143</f>
        <v>36.35</v>
      </c>
      <c r="AI143" s="32"/>
      <c r="AJ143" s="38">
        <f>+$D143</f>
        <v>36.35</v>
      </c>
      <c r="AK143" s="32"/>
      <c r="AL143" s="38">
        <f>+$D143</f>
        <v>36.35</v>
      </c>
      <c r="AM143" s="32"/>
      <c r="AN143" s="39">
        <f>+$D143</f>
        <v>36.35</v>
      </c>
      <c r="AO143" s="32"/>
      <c r="AP143" s="38">
        <f>+$D143</f>
        <v>36.35</v>
      </c>
      <c r="AQ143" s="32"/>
      <c r="AR143" s="38">
        <f>+$D143</f>
        <v>36.35</v>
      </c>
      <c r="AS143" s="32"/>
      <c r="AT143" s="39">
        <f>+$D143</f>
        <v>36.35</v>
      </c>
      <c r="AV143" s="107"/>
    </row>
    <row r="144" spans="1:48" ht="12.75" customHeight="1" x14ac:dyDescent="0.2">
      <c r="A144" s="161"/>
      <c r="B144" s="113" t="s">
        <v>41</v>
      </c>
      <c r="C144" s="121"/>
      <c r="D144" s="40">
        <v>0.9</v>
      </c>
      <c r="E144" s="37"/>
      <c r="F144" s="40">
        <v>0.9</v>
      </c>
      <c r="G144" s="37"/>
      <c r="H144" s="40">
        <v>0.9</v>
      </c>
      <c r="I144" s="37"/>
      <c r="J144" s="41">
        <v>0.9</v>
      </c>
      <c r="K144" s="37"/>
      <c r="L144" s="40">
        <v>0.9</v>
      </c>
      <c r="M144" s="37"/>
      <c r="N144" s="40">
        <v>0.9</v>
      </c>
      <c r="O144" s="37"/>
      <c r="P144" s="41">
        <v>0.9</v>
      </c>
      <c r="Q144" s="37"/>
      <c r="R144" s="40">
        <v>0.9</v>
      </c>
      <c r="S144" s="37"/>
      <c r="T144" s="40">
        <v>0.9</v>
      </c>
      <c r="U144" s="37"/>
      <c r="V144" s="41">
        <v>0.9</v>
      </c>
      <c r="W144" s="37"/>
      <c r="X144" s="40">
        <v>0.9</v>
      </c>
      <c r="Y144" s="37"/>
      <c r="Z144" s="40">
        <v>0.9</v>
      </c>
      <c r="AA144" s="37"/>
      <c r="AB144" s="41">
        <v>0.9</v>
      </c>
      <c r="AC144" s="37"/>
      <c r="AD144" s="40">
        <v>0.9</v>
      </c>
      <c r="AE144" s="37"/>
      <c r="AF144" s="40">
        <v>0.9</v>
      </c>
      <c r="AG144" s="37"/>
      <c r="AH144" s="41">
        <v>0.9</v>
      </c>
      <c r="AI144" s="37"/>
      <c r="AJ144" s="40">
        <v>0.9</v>
      </c>
      <c r="AK144" s="37"/>
      <c r="AL144" s="40">
        <v>0.9</v>
      </c>
      <c r="AM144" s="37"/>
      <c r="AN144" s="41">
        <v>0.9</v>
      </c>
      <c r="AO144" s="37"/>
      <c r="AP144" s="40">
        <v>0.9</v>
      </c>
      <c r="AQ144" s="37"/>
      <c r="AR144" s="40">
        <v>0.9</v>
      </c>
      <c r="AS144" s="37"/>
      <c r="AT144" s="41">
        <v>0.9</v>
      </c>
      <c r="AV144" s="111"/>
    </row>
    <row r="145" spans="1:48" ht="12.75" customHeight="1" x14ac:dyDescent="0.2">
      <c r="A145" s="161"/>
      <c r="B145" s="113" t="s">
        <v>42</v>
      </c>
      <c r="C145" s="33"/>
      <c r="D145" s="40">
        <v>0.67</v>
      </c>
      <c r="E145" s="42"/>
      <c r="F145" s="40">
        <v>0.67</v>
      </c>
      <c r="G145" s="42"/>
      <c r="H145" s="40">
        <v>0.67</v>
      </c>
      <c r="I145" s="42"/>
      <c r="J145" s="41">
        <v>0.67</v>
      </c>
      <c r="K145" s="42"/>
      <c r="L145" s="40">
        <v>0.67</v>
      </c>
      <c r="M145" s="42"/>
      <c r="N145" s="40">
        <v>0.67</v>
      </c>
      <c r="O145" s="42"/>
      <c r="P145" s="41">
        <v>0.67</v>
      </c>
      <c r="Q145" s="42"/>
      <c r="R145" s="40">
        <v>0.67</v>
      </c>
      <c r="S145" s="42"/>
      <c r="T145" s="40">
        <v>0.67</v>
      </c>
      <c r="U145" s="42"/>
      <c r="V145" s="41">
        <v>0.67</v>
      </c>
      <c r="W145" s="42"/>
      <c r="X145" s="40">
        <v>0.67</v>
      </c>
      <c r="Y145" s="42"/>
      <c r="Z145" s="40">
        <v>0.67</v>
      </c>
      <c r="AA145" s="42"/>
      <c r="AB145" s="41">
        <v>0.67</v>
      </c>
      <c r="AC145" s="42"/>
      <c r="AD145" s="40">
        <v>0.67</v>
      </c>
      <c r="AE145" s="42"/>
      <c r="AF145" s="40">
        <v>0.67</v>
      </c>
      <c r="AG145" s="42"/>
      <c r="AH145" s="41">
        <v>0.67</v>
      </c>
      <c r="AI145" s="42"/>
      <c r="AJ145" s="40">
        <v>0.67</v>
      </c>
      <c r="AK145" s="42"/>
      <c r="AL145" s="40">
        <v>0.67</v>
      </c>
      <c r="AM145" s="42"/>
      <c r="AN145" s="41">
        <v>0.67</v>
      </c>
      <c r="AO145" s="42"/>
      <c r="AP145" s="40">
        <v>0.67</v>
      </c>
      <c r="AQ145" s="42"/>
      <c r="AR145" s="40">
        <v>0.67</v>
      </c>
      <c r="AS145" s="42"/>
      <c r="AT145" s="41">
        <v>0.67</v>
      </c>
      <c r="AV145" s="107"/>
    </row>
    <row r="146" spans="1:48" ht="12.75" customHeight="1" x14ac:dyDescent="0.2">
      <c r="A146" s="161"/>
      <c r="B146" s="113" t="s">
        <v>43</v>
      </c>
      <c r="C146" s="33"/>
      <c r="D146" s="40">
        <v>3.04</v>
      </c>
      <c r="E146" s="42"/>
      <c r="F146" s="40">
        <v>3.04</v>
      </c>
      <c r="G146" s="42"/>
      <c r="H146" s="40">
        <v>3.04</v>
      </c>
      <c r="I146" s="42"/>
      <c r="J146" s="41">
        <v>3.04</v>
      </c>
      <c r="K146" s="42"/>
      <c r="L146" s="40">
        <v>3.04</v>
      </c>
      <c r="M146" s="42"/>
      <c r="N146" s="40">
        <v>3.04</v>
      </c>
      <c r="O146" s="42"/>
      <c r="P146" s="41">
        <v>3.04</v>
      </c>
      <c r="Q146" s="42"/>
      <c r="R146" s="40">
        <v>3.04</v>
      </c>
      <c r="S146" s="42"/>
      <c r="T146" s="40">
        <v>3.04</v>
      </c>
      <c r="U146" s="42"/>
      <c r="V146" s="41">
        <v>3.04</v>
      </c>
      <c r="W146" s="42"/>
      <c r="X146" s="40">
        <v>3.04</v>
      </c>
      <c r="Y146" s="42"/>
      <c r="Z146" s="40">
        <v>3.04</v>
      </c>
      <c r="AA146" s="42"/>
      <c r="AB146" s="41">
        <v>3.04</v>
      </c>
      <c r="AC146" s="42"/>
      <c r="AD146" s="40">
        <v>3.04</v>
      </c>
      <c r="AE146" s="42"/>
      <c r="AF146" s="40">
        <v>3.04</v>
      </c>
      <c r="AG146" s="42"/>
      <c r="AH146" s="41">
        <v>3.04</v>
      </c>
      <c r="AI146" s="42"/>
      <c r="AJ146" s="40">
        <v>3.04</v>
      </c>
      <c r="AK146" s="42"/>
      <c r="AL146" s="40">
        <v>3.04</v>
      </c>
      <c r="AM146" s="42"/>
      <c r="AN146" s="41">
        <v>3.04</v>
      </c>
      <c r="AO146" s="42"/>
      <c r="AP146" s="40">
        <v>3.04</v>
      </c>
      <c r="AQ146" s="42"/>
      <c r="AR146" s="40">
        <v>3.04</v>
      </c>
      <c r="AS146" s="42"/>
      <c r="AT146" s="41">
        <v>3.04</v>
      </c>
      <c r="AV146" s="111"/>
    </row>
    <row r="147" spans="1:48" ht="12.75" customHeight="1" x14ac:dyDescent="0.2">
      <c r="A147" s="161"/>
      <c r="B147" s="119" t="s">
        <v>44</v>
      </c>
      <c r="C147" s="33"/>
      <c r="D147" s="43">
        <f>+D143-SUM(D144:D146)</f>
        <v>31.740000000000002</v>
      </c>
      <c r="E147" s="42"/>
      <c r="F147" s="43">
        <f>+F143-SUM(F144:F146)</f>
        <v>31.740000000000002</v>
      </c>
      <c r="G147" s="42"/>
      <c r="H147" s="43">
        <f>+H143-SUM(H144:H146)</f>
        <v>31.740000000000002</v>
      </c>
      <c r="I147" s="42"/>
      <c r="J147" s="44">
        <f>+J143-SUM(J144:J146)</f>
        <v>31.740000000000002</v>
      </c>
      <c r="K147" s="42"/>
      <c r="L147" s="43">
        <f>+L143-SUM(L144:L146)</f>
        <v>31.740000000000002</v>
      </c>
      <c r="M147" s="42"/>
      <c r="N147" s="43">
        <f>+N143-SUM(N144:N146)</f>
        <v>31.740000000000002</v>
      </c>
      <c r="O147" s="42"/>
      <c r="P147" s="44">
        <f>+P143-SUM(P144:P146)</f>
        <v>31.740000000000002</v>
      </c>
      <c r="Q147" s="42"/>
      <c r="R147" s="43">
        <f>+R143-SUM(R144:R146)</f>
        <v>31.740000000000002</v>
      </c>
      <c r="S147" s="42"/>
      <c r="T147" s="43">
        <f>+T143-SUM(T144:T146)</f>
        <v>31.740000000000002</v>
      </c>
      <c r="U147" s="42"/>
      <c r="V147" s="44">
        <f>+V143-SUM(V144:V146)</f>
        <v>31.740000000000002</v>
      </c>
      <c r="W147" s="42"/>
      <c r="X147" s="43">
        <f>+X143-SUM(X144:X146)</f>
        <v>31.740000000000002</v>
      </c>
      <c r="Y147" s="42"/>
      <c r="Z147" s="43">
        <f>+Z143-SUM(Z144:Z146)</f>
        <v>31.740000000000002</v>
      </c>
      <c r="AA147" s="42"/>
      <c r="AB147" s="44">
        <f>+AB143-SUM(AB144:AB146)</f>
        <v>31.740000000000002</v>
      </c>
      <c r="AC147" s="42"/>
      <c r="AD147" s="43">
        <f>+AD143-SUM(AD144:AD146)</f>
        <v>31.740000000000002</v>
      </c>
      <c r="AE147" s="42"/>
      <c r="AF147" s="43">
        <f>+AF143-SUM(AF144:AF146)</f>
        <v>31.740000000000002</v>
      </c>
      <c r="AG147" s="42"/>
      <c r="AH147" s="44">
        <f>+AH143-SUM(AH144:AH146)</f>
        <v>31.740000000000002</v>
      </c>
      <c r="AI147" s="42"/>
      <c r="AJ147" s="43">
        <f>+AJ143-SUM(AJ144:AJ146)</f>
        <v>31.740000000000002</v>
      </c>
      <c r="AK147" s="42"/>
      <c r="AL147" s="43">
        <f>+AL143-SUM(AL144:AL146)</f>
        <v>31.740000000000002</v>
      </c>
      <c r="AM147" s="42"/>
      <c r="AN147" s="44">
        <f>+AN143-SUM(AN144:AN146)</f>
        <v>31.740000000000002</v>
      </c>
      <c r="AO147" s="42"/>
      <c r="AP147" s="43">
        <f>+AP143-SUM(AP144:AP146)</f>
        <v>31.740000000000002</v>
      </c>
      <c r="AQ147" s="42"/>
      <c r="AR147" s="43">
        <f>+AR143-SUM(AR144:AR146)</f>
        <v>31.740000000000002</v>
      </c>
      <c r="AS147" s="42"/>
      <c r="AT147" s="44">
        <f>+AT143-SUM(AT144:AT146)</f>
        <v>31.740000000000002</v>
      </c>
      <c r="AV147" s="111"/>
    </row>
    <row r="148" spans="1:48" ht="12.75" customHeight="1" x14ac:dyDescent="0.2">
      <c r="A148" s="161"/>
      <c r="B148" s="119" t="s">
        <v>45</v>
      </c>
      <c r="C148" s="122"/>
      <c r="D148" s="46">
        <f>ROUND(D143/D147,2)</f>
        <v>1.1499999999999999</v>
      </c>
      <c r="E148" s="45"/>
      <c r="F148" s="46">
        <f>ROUND(F143/F147,2)</f>
        <v>1.1499999999999999</v>
      </c>
      <c r="G148" s="45"/>
      <c r="H148" s="46">
        <f>ROUND(H143/H147,2)</f>
        <v>1.1499999999999999</v>
      </c>
      <c r="I148" s="45"/>
      <c r="J148" s="47">
        <f>ROUND(J143/J147,2)</f>
        <v>1.1499999999999999</v>
      </c>
      <c r="K148" s="45"/>
      <c r="L148" s="46">
        <f>ROUND(L143/L147,2)</f>
        <v>1.1499999999999999</v>
      </c>
      <c r="M148" s="45"/>
      <c r="N148" s="46">
        <f>ROUND(N143/N147,2)</f>
        <v>1.1499999999999999</v>
      </c>
      <c r="O148" s="45"/>
      <c r="P148" s="47">
        <f>ROUND(P143/P147,2)</f>
        <v>1.1499999999999999</v>
      </c>
      <c r="Q148" s="45"/>
      <c r="R148" s="46">
        <f>ROUND(R143/R147,2)</f>
        <v>1.1499999999999999</v>
      </c>
      <c r="S148" s="45"/>
      <c r="T148" s="46">
        <f>ROUND(T143/T147,2)</f>
        <v>1.1499999999999999</v>
      </c>
      <c r="U148" s="45"/>
      <c r="V148" s="47">
        <f>ROUND(V143/V147,2)</f>
        <v>1.1499999999999999</v>
      </c>
      <c r="W148" s="45"/>
      <c r="X148" s="46">
        <f>ROUND(X143/X147,2)</f>
        <v>1.1499999999999999</v>
      </c>
      <c r="Y148" s="45"/>
      <c r="Z148" s="46">
        <f>ROUND(Z143/Z147,2)</f>
        <v>1.1499999999999999</v>
      </c>
      <c r="AA148" s="45"/>
      <c r="AB148" s="47">
        <f>ROUND(AB143/AB147,2)</f>
        <v>1.1499999999999999</v>
      </c>
      <c r="AC148" s="45"/>
      <c r="AD148" s="46">
        <f>ROUND(AD143/AD147,2)</f>
        <v>1.1499999999999999</v>
      </c>
      <c r="AE148" s="45"/>
      <c r="AF148" s="46">
        <f>ROUND(AF143/AF147,2)</f>
        <v>1.1499999999999999</v>
      </c>
      <c r="AG148" s="45"/>
      <c r="AH148" s="47">
        <f>ROUND(AH143/AH147,2)</f>
        <v>1.1499999999999999</v>
      </c>
      <c r="AI148" s="45"/>
      <c r="AJ148" s="46">
        <f>ROUND(AJ143/AJ147,2)</f>
        <v>1.1499999999999999</v>
      </c>
      <c r="AK148" s="45"/>
      <c r="AL148" s="46">
        <f>ROUND(AL143/AL147,2)</f>
        <v>1.1499999999999999</v>
      </c>
      <c r="AM148" s="45"/>
      <c r="AN148" s="47">
        <f>ROUND(AN143/AN147,2)</f>
        <v>1.1499999999999999</v>
      </c>
      <c r="AO148" s="45"/>
      <c r="AP148" s="46">
        <f>ROUND(AP143/AP147,2)</f>
        <v>1.1499999999999999</v>
      </c>
      <c r="AQ148" s="45"/>
      <c r="AR148" s="46">
        <f>ROUND(AR143/AR147,2)</f>
        <v>1.1499999999999999</v>
      </c>
      <c r="AS148" s="45"/>
      <c r="AT148" s="47">
        <f>ROUND(AT143/AT147,2)</f>
        <v>1.1499999999999999</v>
      </c>
      <c r="AV148" s="107"/>
    </row>
    <row r="149" spans="1:48" ht="12.75" customHeight="1" x14ac:dyDescent="0.2">
      <c r="A149" s="161"/>
      <c r="B149" s="119" t="s">
        <v>46</v>
      </c>
      <c r="C149" s="123"/>
      <c r="D149" s="49">
        <f>ROUND(D140*D148,2)</f>
        <v>46.15</v>
      </c>
      <c r="E149" s="48"/>
      <c r="F149" s="49">
        <f>ROUND(F140*F148,2)</f>
        <v>43.98</v>
      </c>
      <c r="G149" s="48"/>
      <c r="H149" s="49">
        <f>ROUND(H140*H148,2)</f>
        <v>43.98</v>
      </c>
      <c r="I149" s="48"/>
      <c r="J149" s="50">
        <f>ROUND(J140*J148,2)</f>
        <v>52.64</v>
      </c>
      <c r="K149" s="48"/>
      <c r="L149" s="49">
        <f>ROUND(L140*L148,2)</f>
        <v>43.98</v>
      </c>
      <c r="M149" s="48"/>
      <c r="N149" s="49">
        <f>ROUND(N140*N148,2)</f>
        <v>52.64</v>
      </c>
      <c r="O149" s="48"/>
      <c r="P149" s="50">
        <f>ROUND(P140*P148,2)</f>
        <v>43.98</v>
      </c>
      <c r="Q149" s="48"/>
      <c r="R149" s="49">
        <f>ROUND(R140*R148,2)</f>
        <v>43.98</v>
      </c>
      <c r="S149" s="48"/>
      <c r="T149" s="49">
        <f>ROUND(T140*T148,2)</f>
        <v>46.15</v>
      </c>
      <c r="U149" s="48"/>
      <c r="V149" s="50">
        <f>ROUND(V140*V148,2)</f>
        <v>46.15</v>
      </c>
      <c r="W149" s="48"/>
      <c r="X149" s="49">
        <f>ROUND(X140*X148,2)</f>
        <v>46.15</v>
      </c>
      <c r="Y149" s="48"/>
      <c r="Z149" s="49">
        <f>ROUND(Z140*Z148,2)</f>
        <v>46.15</v>
      </c>
      <c r="AA149" s="48"/>
      <c r="AB149" s="50">
        <f>ROUND(AB140*AB148,2)</f>
        <v>46.15</v>
      </c>
      <c r="AC149" s="48"/>
      <c r="AD149" s="49">
        <f>ROUND(AD140*AD148,2)</f>
        <v>46.15</v>
      </c>
      <c r="AE149" s="48"/>
      <c r="AF149" s="49">
        <f>ROUND(AF140*AF148,2)</f>
        <v>46.15</v>
      </c>
      <c r="AG149" s="48"/>
      <c r="AH149" s="50">
        <f>ROUND(AH140*AH148,2)</f>
        <v>46.15</v>
      </c>
      <c r="AI149" s="48"/>
      <c r="AJ149" s="49">
        <f>ROUND(AJ140*AJ148,2)</f>
        <v>46.15</v>
      </c>
      <c r="AK149" s="48"/>
      <c r="AL149" s="49">
        <f>ROUND(AL140*AL148,2)</f>
        <v>43.98</v>
      </c>
      <c r="AM149" s="48"/>
      <c r="AN149" s="50">
        <f>ROUND(AN140*AN148,2)</f>
        <v>52.64</v>
      </c>
      <c r="AO149" s="48"/>
      <c r="AP149" s="49">
        <f>ROUND(AP140*AP148,2)</f>
        <v>46.15</v>
      </c>
      <c r="AQ149" s="48"/>
      <c r="AR149" s="49">
        <f>ROUND(AR140*AR148,2)</f>
        <v>46.15</v>
      </c>
      <c r="AS149" s="48"/>
      <c r="AT149" s="50">
        <f>ROUND(AT140*AT148,2)</f>
        <v>43.98</v>
      </c>
      <c r="AV149" s="111"/>
    </row>
    <row r="150" spans="1:48" ht="3.95" customHeight="1" x14ac:dyDescent="0.2">
      <c r="A150" s="161"/>
      <c r="B150" s="124"/>
      <c r="C150" s="125"/>
      <c r="D150" s="52"/>
      <c r="E150" s="51"/>
      <c r="F150" s="52"/>
      <c r="G150" s="51"/>
      <c r="H150" s="52"/>
      <c r="I150" s="51"/>
      <c r="J150" s="53"/>
      <c r="K150" s="51"/>
      <c r="L150" s="52"/>
      <c r="M150" s="51"/>
      <c r="N150" s="52"/>
      <c r="O150" s="51"/>
      <c r="P150" s="53"/>
      <c r="Q150" s="51"/>
      <c r="R150" s="52"/>
      <c r="S150" s="51"/>
      <c r="T150" s="52"/>
      <c r="U150" s="51"/>
      <c r="V150" s="53"/>
      <c r="W150" s="51"/>
      <c r="X150" s="52"/>
      <c r="Y150" s="51"/>
      <c r="Z150" s="52"/>
      <c r="AA150" s="51"/>
      <c r="AB150" s="53"/>
      <c r="AC150" s="51"/>
      <c r="AD150" s="52"/>
      <c r="AE150" s="51"/>
      <c r="AF150" s="52"/>
      <c r="AG150" s="51"/>
      <c r="AH150" s="53"/>
      <c r="AI150" s="51"/>
      <c r="AJ150" s="52"/>
      <c r="AK150" s="51"/>
      <c r="AL150" s="52"/>
      <c r="AM150" s="51"/>
      <c r="AN150" s="53"/>
      <c r="AO150" s="51"/>
      <c r="AP150" s="52"/>
      <c r="AQ150" s="51"/>
      <c r="AR150" s="52"/>
      <c r="AS150" s="51"/>
      <c r="AT150" s="53"/>
      <c r="AV150" s="111"/>
    </row>
    <row r="151" spans="1:48" ht="12.75" customHeight="1" x14ac:dyDescent="0.2">
      <c r="A151" s="161"/>
      <c r="B151" s="118" t="s">
        <v>47</v>
      </c>
      <c r="C151" s="54"/>
      <c r="D151" s="55"/>
      <c r="E151" s="54"/>
      <c r="F151" s="55"/>
      <c r="G151" s="54"/>
      <c r="H151" s="55"/>
      <c r="I151" s="54"/>
      <c r="J151" s="56"/>
      <c r="K151" s="54"/>
      <c r="L151" s="55"/>
      <c r="M151" s="54"/>
      <c r="N151" s="55"/>
      <c r="O151" s="54"/>
      <c r="P151" s="56"/>
      <c r="Q151" s="54"/>
      <c r="R151" s="55"/>
      <c r="S151" s="54"/>
      <c r="T151" s="55"/>
      <c r="U151" s="54"/>
      <c r="V151" s="56"/>
      <c r="W151" s="54"/>
      <c r="X151" s="55"/>
      <c r="Y151" s="54"/>
      <c r="Z151" s="55"/>
      <c r="AA151" s="54"/>
      <c r="AB151" s="56"/>
      <c r="AC151" s="54"/>
      <c r="AD151" s="55"/>
      <c r="AE151" s="54"/>
      <c r="AF151" s="55"/>
      <c r="AG151" s="54"/>
      <c r="AH151" s="56"/>
      <c r="AI151" s="54"/>
      <c r="AJ151" s="55"/>
      <c r="AK151" s="54"/>
      <c r="AL151" s="55"/>
      <c r="AM151" s="54"/>
      <c r="AN151" s="56"/>
      <c r="AO151" s="54"/>
      <c r="AP151" s="55"/>
      <c r="AQ151" s="54"/>
      <c r="AR151" s="55"/>
      <c r="AS151" s="54"/>
      <c r="AT151" s="56"/>
      <c r="AV151" s="107"/>
    </row>
    <row r="152" spans="1:48" ht="12.75" customHeight="1" x14ac:dyDescent="0.2">
      <c r="A152" s="161"/>
      <c r="B152" s="126" t="s">
        <v>48</v>
      </c>
      <c r="C152" s="54"/>
      <c r="D152" s="150"/>
      <c r="E152" s="54"/>
      <c r="F152" s="146"/>
      <c r="G152" s="18"/>
      <c r="H152" s="146"/>
      <c r="I152" s="18"/>
      <c r="J152" s="145"/>
      <c r="K152" s="18"/>
      <c r="L152" s="146"/>
      <c r="M152" s="18"/>
      <c r="N152" s="146"/>
      <c r="O152" s="18"/>
      <c r="P152" s="145"/>
      <c r="Q152" s="18"/>
      <c r="R152" s="146"/>
      <c r="S152" s="18"/>
      <c r="T152" s="146"/>
      <c r="U152" s="18"/>
      <c r="V152" s="145"/>
      <c r="W152" s="18"/>
      <c r="X152" s="146"/>
      <c r="Y152" s="18"/>
      <c r="Z152" s="146"/>
      <c r="AA152" s="18"/>
      <c r="AB152" s="145"/>
      <c r="AC152" s="18"/>
      <c r="AD152" s="146"/>
      <c r="AE152" s="18"/>
      <c r="AF152" s="146"/>
      <c r="AG152" s="18"/>
      <c r="AH152" s="145"/>
      <c r="AI152" s="18"/>
      <c r="AJ152" s="146"/>
      <c r="AK152" s="18"/>
      <c r="AL152" s="146"/>
      <c r="AM152" s="18"/>
      <c r="AN152" s="145"/>
      <c r="AO152" s="18"/>
      <c r="AP152" s="146"/>
      <c r="AQ152" s="18"/>
      <c r="AR152" s="146"/>
      <c r="AS152" s="18"/>
      <c r="AT152" s="145"/>
      <c r="AV152" s="111"/>
    </row>
    <row r="153" spans="1:48" ht="12.75" customHeight="1" x14ac:dyDescent="0.2">
      <c r="A153" s="161"/>
      <c r="B153" s="127" t="s">
        <v>61</v>
      </c>
      <c r="C153" s="54"/>
      <c r="D153" s="57">
        <f>IFERROR(ROUND(SUM(D152:D152)/D$7,1),0)</f>
        <v>0</v>
      </c>
      <c r="E153" s="54"/>
      <c r="F153" s="57">
        <f>IFERROR(ROUND(SUM(F152:F152)/F$7,1),0)</f>
        <v>0</v>
      </c>
      <c r="G153" s="54"/>
      <c r="H153" s="57">
        <f>IFERROR(ROUND(SUM(H152:H152)/H$7,1),0)</f>
        <v>0</v>
      </c>
      <c r="I153" s="54"/>
      <c r="J153" s="58">
        <f>IFERROR(ROUND(SUM(J152:J152)/J$7,1),0)</f>
        <v>0</v>
      </c>
      <c r="K153" s="54"/>
      <c r="L153" s="57">
        <f>IFERROR(ROUND(SUM(L152:L152)/L$7,1),0)</f>
        <v>0</v>
      </c>
      <c r="M153" s="54"/>
      <c r="N153" s="57">
        <f>IFERROR(ROUND(SUM(N152:N152)/N$7,1),0)</f>
        <v>0</v>
      </c>
      <c r="O153" s="54"/>
      <c r="P153" s="58">
        <f>IFERROR(ROUND(SUM(P152:P152)/P$7,1),0)</f>
        <v>0</v>
      </c>
      <c r="Q153" s="54"/>
      <c r="R153" s="57">
        <f>IFERROR(ROUND(SUM(R152:R152)/R$7,1),0)</f>
        <v>0</v>
      </c>
      <c r="S153" s="54"/>
      <c r="T153" s="57">
        <f>IFERROR(ROUND(SUM(T152:T152)/T$7,1),0)</f>
        <v>0</v>
      </c>
      <c r="U153" s="54"/>
      <c r="V153" s="58">
        <f>IFERROR(ROUND(SUM(V152:V152)/V$7,1),0)</f>
        <v>0</v>
      </c>
      <c r="W153" s="54"/>
      <c r="X153" s="57">
        <f>IFERROR(ROUND(SUM(X152:X152)/X$7,1),0)</f>
        <v>0</v>
      </c>
      <c r="Y153" s="54"/>
      <c r="Z153" s="57">
        <f>IFERROR(ROUND(SUM(Z152:Z152)/Z$7,1),0)</f>
        <v>0</v>
      </c>
      <c r="AA153" s="54"/>
      <c r="AB153" s="58">
        <f>IFERROR(ROUND(SUM(AB152:AB152)/AB$7,1),0)</f>
        <v>0</v>
      </c>
      <c r="AC153" s="54"/>
      <c r="AD153" s="57">
        <f>IFERROR(ROUND(SUM(AD152:AD152)/AD$7,1),0)</f>
        <v>0</v>
      </c>
      <c r="AE153" s="54"/>
      <c r="AF153" s="57">
        <f>IFERROR(ROUND(SUM(AF152:AF152)/AF$7,1),0)</f>
        <v>0</v>
      </c>
      <c r="AG153" s="54"/>
      <c r="AH153" s="58">
        <f>IFERROR(ROUND(SUM(AH152:AH152)/AH$7,1),0)</f>
        <v>0</v>
      </c>
      <c r="AI153" s="54"/>
      <c r="AJ153" s="57">
        <f>IFERROR(ROUND(SUM(AJ152:AJ152)/AJ$7,1),0)</f>
        <v>0</v>
      </c>
      <c r="AK153" s="54"/>
      <c r="AL153" s="57">
        <f>IFERROR(ROUND(SUM(AL152:AL152)/AL$7,1),0)</f>
        <v>0</v>
      </c>
      <c r="AM153" s="54"/>
      <c r="AN153" s="58">
        <f>IFERROR(ROUND(SUM(AN152:AN152)/AN$7,1),0)</f>
        <v>0</v>
      </c>
      <c r="AO153" s="54"/>
      <c r="AP153" s="57">
        <f>IFERROR(ROUND(SUM(AP152:AP152)/AP$7,1),0)</f>
        <v>0</v>
      </c>
      <c r="AQ153" s="54"/>
      <c r="AR153" s="57">
        <f>IFERROR(ROUND(SUM(AR152:AR152)/AR$7,1),0)</f>
        <v>0</v>
      </c>
      <c r="AS153" s="54"/>
      <c r="AT153" s="58">
        <f>IFERROR(ROUND(SUM(AT152:AT152)/AT$7,1),0)</f>
        <v>0</v>
      </c>
      <c r="AV153" s="107"/>
    </row>
    <row r="154" spans="1:48" ht="12.75" customHeight="1" x14ac:dyDescent="0.2">
      <c r="A154" s="162"/>
      <c r="B154" s="128" t="s">
        <v>62</v>
      </c>
      <c r="C154" s="59"/>
      <c r="D154" s="60">
        <f>ROUND(D149*D153,2)</f>
        <v>0</v>
      </c>
      <c r="E154" s="59"/>
      <c r="F154" s="60">
        <f>ROUND(F149*F153,2)</f>
        <v>0</v>
      </c>
      <c r="G154" s="59"/>
      <c r="H154" s="60">
        <f>ROUND(H149*H153,2)</f>
        <v>0</v>
      </c>
      <c r="I154" s="59"/>
      <c r="J154" s="61">
        <f>ROUND(J149*J153,2)</f>
        <v>0</v>
      </c>
      <c r="K154" s="59"/>
      <c r="L154" s="60">
        <f>ROUND(L149*L153,2)</f>
        <v>0</v>
      </c>
      <c r="M154" s="59"/>
      <c r="N154" s="60">
        <f>ROUND(N149*N153,2)</f>
        <v>0</v>
      </c>
      <c r="O154" s="59"/>
      <c r="P154" s="61">
        <f>ROUND(P149*P153,2)</f>
        <v>0</v>
      </c>
      <c r="Q154" s="59"/>
      <c r="R154" s="60">
        <f>ROUND(R149*R153,2)</f>
        <v>0</v>
      </c>
      <c r="S154" s="59"/>
      <c r="T154" s="60">
        <f>ROUND(T149*T153,2)</f>
        <v>0</v>
      </c>
      <c r="U154" s="59"/>
      <c r="V154" s="61">
        <f>ROUND(V149*V153,2)</f>
        <v>0</v>
      </c>
      <c r="W154" s="59"/>
      <c r="X154" s="60">
        <f>ROUND(X149*X153,2)</f>
        <v>0</v>
      </c>
      <c r="Y154" s="59"/>
      <c r="Z154" s="60">
        <f>ROUND(Z149*Z153,2)</f>
        <v>0</v>
      </c>
      <c r="AA154" s="59"/>
      <c r="AB154" s="61">
        <f>ROUND(AB149*AB153,2)</f>
        <v>0</v>
      </c>
      <c r="AC154" s="59"/>
      <c r="AD154" s="60">
        <f>ROUND(AD149*AD153,2)</f>
        <v>0</v>
      </c>
      <c r="AE154" s="59"/>
      <c r="AF154" s="60">
        <f>ROUND(AF149*AF153,2)</f>
        <v>0</v>
      </c>
      <c r="AG154" s="59"/>
      <c r="AH154" s="61">
        <f>ROUND(AH149*AH153,2)</f>
        <v>0</v>
      </c>
      <c r="AI154" s="59"/>
      <c r="AJ154" s="60">
        <f>ROUND(AJ149*AJ153,2)</f>
        <v>0</v>
      </c>
      <c r="AK154" s="59"/>
      <c r="AL154" s="60">
        <f>ROUND(AL149*AL153,2)</f>
        <v>0</v>
      </c>
      <c r="AM154" s="59"/>
      <c r="AN154" s="61">
        <f>ROUND(AN149*AN153,2)</f>
        <v>0</v>
      </c>
      <c r="AO154" s="59"/>
      <c r="AP154" s="60">
        <f>ROUND(AP149*AP153,2)</f>
        <v>0</v>
      </c>
      <c r="AQ154" s="59"/>
      <c r="AR154" s="60">
        <f>ROUND(AR149*AR153,2)</f>
        <v>0</v>
      </c>
      <c r="AS154" s="59"/>
      <c r="AT154" s="61">
        <f>ROUND(AT149*AT153,2)</f>
        <v>0</v>
      </c>
      <c r="AV154" s="111"/>
    </row>
    <row r="155" spans="1:48" ht="3.95" customHeight="1" x14ac:dyDescent="0.2">
      <c r="A155" s="160" t="s">
        <v>63</v>
      </c>
      <c r="B155" s="112"/>
      <c r="C155" s="13"/>
      <c r="D155" s="14"/>
      <c r="E155" s="13"/>
      <c r="F155" s="14"/>
      <c r="G155" s="13"/>
      <c r="H155" s="14"/>
      <c r="I155" s="13"/>
      <c r="J155" s="15"/>
      <c r="K155" s="13"/>
      <c r="L155" s="14"/>
      <c r="M155" s="13"/>
      <c r="N155" s="14"/>
      <c r="O155" s="13"/>
      <c r="P155" s="15"/>
      <c r="Q155" s="13"/>
      <c r="R155" s="14"/>
      <c r="S155" s="13"/>
      <c r="T155" s="14"/>
      <c r="U155" s="13"/>
      <c r="V155" s="15"/>
      <c r="W155" s="13"/>
      <c r="X155" s="14"/>
      <c r="Y155" s="13"/>
      <c r="Z155" s="14"/>
      <c r="AA155" s="13"/>
      <c r="AB155" s="15"/>
      <c r="AC155" s="13"/>
      <c r="AD155" s="14"/>
      <c r="AE155" s="13"/>
      <c r="AF155" s="14"/>
      <c r="AG155" s="13"/>
      <c r="AH155" s="15"/>
      <c r="AI155" s="13"/>
      <c r="AJ155" s="14"/>
      <c r="AK155" s="13"/>
      <c r="AL155" s="14"/>
      <c r="AM155" s="13"/>
      <c r="AN155" s="15"/>
      <c r="AO155" s="13"/>
      <c r="AP155" s="14"/>
      <c r="AQ155" s="13"/>
      <c r="AR155" s="14"/>
      <c r="AS155" s="13"/>
      <c r="AT155" s="15"/>
      <c r="AV155" s="107"/>
    </row>
    <row r="156" spans="1:48" x14ac:dyDescent="0.2">
      <c r="A156" s="161"/>
      <c r="B156" s="113" t="s">
        <v>102</v>
      </c>
      <c r="C156" s="98"/>
      <c r="D156" s="148"/>
      <c r="E156" s="98"/>
      <c r="F156" s="148"/>
      <c r="G156" s="98"/>
      <c r="H156" s="148"/>
      <c r="I156" s="98"/>
      <c r="J156" s="149"/>
      <c r="K156" s="98"/>
      <c r="L156" s="148"/>
      <c r="M156" s="98"/>
      <c r="N156" s="148"/>
      <c r="O156" s="98"/>
      <c r="P156" s="149"/>
      <c r="Q156" s="98"/>
      <c r="R156" s="148"/>
      <c r="S156" s="98"/>
      <c r="T156" s="148"/>
      <c r="U156" s="98"/>
      <c r="V156" s="149"/>
      <c r="W156" s="98"/>
      <c r="X156" s="148"/>
      <c r="Y156" s="98"/>
      <c r="Z156" s="148"/>
      <c r="AA156" s="98"/>
      <c r="AB156" s="149"/>
      <c r="AC156" s="98"/>
      <c r="AD156" s="148"/>
      <c r="AE156" s="98"/>
      <c r="AF156" s="148"/>
      <c r="AG156" s="98"/>
      <c r="AH156" s="149"/>
      <c r="AI156" s="98"/>
      <c r="AJ156" s="148"/>
      <c r="AK156" s="98"/>
      <c r="AL156" s="148"/>
      <c r="AM156" s="98"/>
      <c r="AN156" s="149"/>
      <c r="AO156" s="98"/>
      <c r="AP156" s="148"/>
      <c r="AQ156" s="98"/>
      <c r="AR156" s="148"/>
      <c r="AS156" s="98"/>
      <c r="AT156" s="149"/>
      <c r="AV156" s="107"/>
    </row>
    <row r="157" spans="1:48" ht="12.75" customHeight="1" x14ac:dyDescent="0.2">
      <c r="A157" s="161"/>
      <c r="B157" s="113" t="s">
        <v>64</v>
      </c>
      <c r="C157" s="16"/>
      <c r="D157" s="62">
        <v>34.39</v>
      </c>
      <c r="E157" s="17"/>
      <c r="F157" s="62">
        <v>32.67</v>
      </c>
      <c r="G157" s="16"/>
      <c r="H157" s="62">
        <v>32.67</v>
      </c>
      <c r="I157" s="16"/>
      <c r="J157" s="63">
        <v>39.549999999999997</v>
      </c>
      <c r="K157" s="16"/>
      <c r="L157" s="62">
        <v>32.67</v>
      </c>
      <c r="M157" s="16"/>
      <c r="N157" s="62">
        <v>39.549999999999997</v>
      </c>
      <c r="O157" s="16"/>
      <c r="P157" s="63">
        <v>32.67</v>
      </c>
      <c r="Q157" s="16"/>
      <c r="R157" s="62">
        <v>32.67</v>
      </c>
      <c r="S157" s="16"/>
      <c r="T157" s="62">
        <v>34.39</v>
      </c>
      <c r="U157" s="16"/>
      <c r="V157" s="63">
        <v>34.39</v>
      </c>
      <c r="W157" s="16"/>
      <c r="X157" s="62">
        <v>34.39</v>
      </c>
      <c r="Y157" s="16"/>
      <c r="Z157" s="62">
        <v>34.39</v>
      </c>
      <c r="AA157" s="16"/>
      <c r="AB157" s="63">
        <v>34.39</v>
      </c>
      <c r="AC157" s="16"/>
      <c r="AD157" s="62">
        <v>34.39</v>
      </c>
      <c r="AE157" s="16"/>
      <c r="AF157" s="62">
        <v>34.39</v>
      </c>
      <c r="AG157" s="16"/>
      <c r="AH157" s="63">
        <v>34.39</v>
      </c>
      <c r="AI157" s="16"/>
      <c r="AJ157" s="62">
        <v>34.39</v>
      </c>
      <c r="AK157" s="16"/>
      <c r="AL157" s="62">
        <v>32.67</v>
      </c>
      <c r="AM157" s="16"/>
      <c r="AN157" s="63">
        <v>39.549999999999997</v>
      </c>
      <c r="AO157" s="16"/>
      <c r="AP157" s="62">
        <v>34.39</v>
      </c>
      <c r="AQ157" s="16"/>
      <c r="AR157" s="62">
        <v>34.39</v>
      </c>
      <c r="AS157" s="16"/>
      <c r="AT157" s="63">
        <v>32.67</v>
      </c>
      <c r="AV157" s="111"/>
    </row>
    <row r="158" spans="1:48" ht="12.75" customHeight="1" x14ac:dyDescent="0.2">
      <c r="A158" s="161"/>
      <c r="B158" s="113" t="s">
        <v>31</v>
      </c>
      <c r="C158" s="16"/>
      <c r="D158" s="30">
        <v>0.16769999999999999</v>
      </c>
      <c r="E158" s="16"/>
      <c r="F158" s="30">
        <v>0.1726</v>
      </c>
      <c r="G158" s="16"/>
      <c r="H158" s="30">
        <v>0.1726</v>
      </c>
      <c r="I158" s="16"/>
      <c r="J158" s="31">
        <v>0.15579999999999999</v>
      </c>
      <c r="K158" s="16"/>
      <c r="L158" s="30">
        <v>0.1726</v>
      </c>
      <c r="M158" s="16"/>
      <c r="N158" s="30">
        <v>0.15579999999999999</v>
      </c>
      <c r="O158" s="16"/>
      <c r="P158" s="31">
        <v>0.1726</v>
      </c>
      <c r="Q158" s="16"/>
      <c r="R158" s="30">
        <v>0.1726</v>
      </c>
      <c r="S158" s="16"/>
      <c r="T158" s="30">
        <v>0.16769999999999999</v>
      </c>
      <c r="U158" s="16"/>
      <c r="V158" s="31">
        <v>0.16769999999999999</v>
      </c>
      <c r="W158" s="16"/>
      <c r="X158" s="30">
        <v>0.16769999999999999</v>
      </c>
      <c r="Y158" s="16"/>
      <c r="Z158" s="30">
        <v>0.16769999999999999</v>
      </c>
      <c r="AA158" s="16"/>
      <c r="AB158" s="31">
        <v>0.16769999999999999</v>
      </c>
      <c r="AC158" s="16"/>
      <c r="AD158" s="30">
        <v>0.16769999999999999</v>
      </c>
      <c r="AE158" s="16"/>
      <c r="AF158" s="30">
        <v>0.16769999999999999</v>
      </c>
      <c r="AG158" s="16"/>
      <c r="AH158" s="31">
        <v>0.16769999999999999</v>
      </c>
      <c r="AI158" s="16"/>
      <c r="AJ158" s="30">
        <v>0.16769999999999999</v>
      </c>
      <c r="AK158" s="16"/>
      <c r="AL158" s="30">
        <v>0.1726</v>
      </c>
      <c r="AM158" s="16"/>
      <c r="AN158" s="31">
        <v>0.15579999999999999</v>
      </c>
      <c r="AO158" s="16"/>
      <c r="AP158" s="30">
        <v>0.16769999999999999</v>
      </c>
      <c r="AQ158" s="16"/>
      <c r="AR158" s="30">
        <v>0.16769999999999999</v>
      </c>
      <c r="AS158" s="16"/>
      <c r="AT158" s="31">
        <v>0.1726</v>
      </c>
      <c r="AV158" s="111"/>
    </row>
    <row r="159" spans="1:48" ht="12.75" customHeight="1" x14ac:dyDescent="0.2">
      <c r="A159" s="161"/>
      <c r="B159" s="113" t="s">
        <v>32</v>
      </c>
      <c r="C159" s="16"/>
      <c r="D159" s="30">
        <v>3.6499999999999998E-2</v>
      </c>
      <c r="E159" s="16"/>
      <c r="F159" s="30">
        <v>3.6499999999999998E-2</v>
      </c>
      <c r="G159" s="16"/>
      <c r="H159" s="30">
        <v>3.6499999999999998E-2</v>
      </c>
      <c r="I159" s="16"/>
      <c r="J159" s="31">
        <v>3.6499999999999998E-2</v>
      </c>
      <c r="K159" s="16"/>
      <c r="L159" s="30">
        <v>3.6499999999999998E-2</v>
      </c>
      <c r="M159" s="16"/>
      <c r="N159" s="30">
        <v>3.6499999999999998E-2</v>
      </c>
      <c r="O159" s="16"/>
      <c r="P159" s="31">
        <v>3.6499999999999998E-2</v>
      </c>
      <c r="Q159" s="16"/>
      <c r="R159" s="30">
        <v>3.6499999999999998E-2</v>
      </c>
      <c r="S159" s="16"/>
      <c r="T159" s="30">
        <v>3.6499999999999998E-2</v>
      </c>
      <c r="U159" s="16"/>
      <c r="V159" s="31">
        <v>3.6499999999999998E-2</v>
      </c>
      <c r="W159" s="16"/>
      <c r="X159" s="30">
        <v>3.6499999999999998E-2</v>
      </c>
      <c r="Y159" s="16"/>
      <c r="Z159" s="30">
        <v>3.6499999999999998E-2</v>
      </c>
      <c r="AA159" s="16"/>
      <c r="AB159" s="31">
        <v>3.6499999999999998E-2</v>
      </c>
      <c r="AC159" s="16"/>
      <c r="AD159" s="30">
        <v>3.6499999999999998E-2</v>
      </c>
      <c r="AE159" s="16"/>
      <c r="AF159" s="30">
        <v>3.6499999999999998E-2</v>
      </c>
      <c r="AG159" s="16"/>
      <c r="AH159" s="31">
        <v>3.6499999999999998E-2</v>
      </c>
      <c r="AI159" s="16"/>
      <c r="AJ159" s="30">
        <v>3.6499999999999998E-2</v>
      </c>
      <c r="AK159" s="16"/>
      <c r="AL159" s="30">
        <v>3.6499999999999998E-2</v>
      </c>
      <c r="AM159" s="16"/>
      <c r="AN159" s="31">
        <v>3.6499999999999998E-2</v>
      </c>
      <c r="AO159" s="16"/>
      <c r="AP159" s="30">
        <v>3.6499999999999998E-2</v>
      </c>
      <c r="AQ159" s="16"/>
      <c r="AR159" s="30">
        <v>3.6499999999999998E-2</v>
      </c>
      <c r="AS159" s="16"/>
      <c r="AT159" s="31">
        <v>3.6499999999999998E-2</v>
      </c>
      <c r="AV159" s="111"/>
    </row>
    <row r="160" spans="1:48" ht="12.75" customHeight="1" x14ac:dyDescent="0.2">
      <c r="A160" s="161"/>
      <c r="B160" s="129" t="s">
        <v>65</v>
      </c>
      <c r="C160" s="16"/>
      <c r="D160" s="64">
        <f>ROUND(D157*(1+SUM(D158:D159)),2)</f>
        <v>41.41</v>
      </c>
      <c r="E160" s="17"/>
      <c r="F160" s="64">
        <f>ROUND(F157*(1+SUM(F158:F159)),2)</f>
        <v>39.5</v>
      </c>
      <c r="G160" s="17"/>
      <c r="H160" s="64">
        <f>ROUND(H157*(1+SUM(H158:H159)),2)</f>
        <v>39.5</v>
      </c>
      <c r="I160" s="17"/>
      <c r="J160" s="65">
        <f>ROUND(J157*(1+SUM(J158:J159)),2)</f>
        <v>47.16</v>
      </c>
      <c r="K160" s="17"/>
      <c r="L160" s="64">
        <f>ROUND(L157*(1+SUM(L158:L159)),2)</f>
        <v>39.5</v>
      </c>
      <c r="M160" s="17"/>
      <c r="N160" s="64">
        <f>ROUND(N157*(1+SUM(N158:N159)),2)</f>
        <v>47.16</v>
      </c>
      <c r="O160" s="17"/>
      <c r="P160" s="65">
        <f>ROUND(P157*(1+SUM(P158:P159)),2)</f>
        <v>39.5</v>
      </c>
      <c r="Q160" s="17"/>
      <c r="R160" s="64">
        <f>ROUND(R157*(1+SUM(R158:R159)),2)</f>
        <v>39.5</v>
      </c>
      <c r="S160" s="17"/>
      <c r="T160" s="64">
        <f>ROUND(T157*(1+SUM(T158:T159)),2)</f>
        <v>41.41</v>
      </c>
      <c r="U160" s="17"/>
      <c r="V160" s="65">
        <f>ROUND(V157*(1+SUM(V158:V159)),2)</f>
        <v>41.41</v>
      </c>
      <c r="W160" s="17"/>
      <c r="X160" s="64">
        <f>ROUND(X157*(1+SUM(X158:X159)),2)</f>
        <v>41.41</v>
      </c>
      <c r="Y160" s="17"/>
      <c r="Z160" s="64">
        <f>ROUND(Z157*(1+SUM(Z158:Z159)),2)</f>
        <v>41.41</v>
      </c>
      <c r="AA160" s="17"/>
      <c r="AB160" s="65">
        <f>ROUND(AB157*(1+SUM(AB158:AB159)),2)</f>
        <v>41.41</v>
      </c>
      <c r="AC160" s="17"/>
      <c r="AD160" s="64">
        <f>ROUND(AD157*(1+SUM(AD158:AD159)),2)</f>
        <v>41.41</v>
      </c>
      <c r="AE160" s="17"/>
      <c r="AF160" s="64">
        <f>ROUND(AF157*(1+SUM(AF158:AF159)),2)</f>
        <v>41.41</v>
      </c>
      <c r="AG160" s="17"/>
      <c r="AH160" s="65">
        <f>ROUND(AH157*(1+SUM(AH158:AH159)),2)</f>
        <v>41.41</v>
      </c>
      <c r="AI160" s="17"/>
      <c r="AJ160" s="64">
        <f>ROUND(AJ157*(1+SUM(AJ158:AJ159)),2)</f>
        <v>41.41</v>
      </c>
      <c r="AK160" s="17"/>
      <c r="AL160" s="64">
        <f>ROUND(AL157*(1+SUM(AL158:AL159)),2)</f>
        <v>39.5</v>
      </c>
      <c r="AM160" s="17"/>
      <c r="AN160" s="65">
        <f>ROUND(AN157*(1+SUM(AN158:AN159)),2)</f>
        <v>47.16</v>
      </c>
      <c r="AO160" s="17"/>
      <c r="AP160" s="64">
        <f>ROUND(AP157*(1+SUM(AP158:AP159)),2)</f>
        <v>41.41</v>
      </c>
      <c r="AQ160" s="17"/>
      <c r="AR160" s="64">
        <f>ROUND(AR157*(1+SUM(AR158:AR159)),2)</f>
        <v>41.41</v>
      </c>
      <c r="AS160" s="17"/>
      <c r="AT160" s="65">
        <f>ROUND(AT157*(1+SUM(AT158:AT159)),2)</f>
        <v>39.5</v>
      </c>
      <c r="AV160" s="111"/>
    </row>
    <row r="161" spans="1:48" ht="12.75" customHeight="1" x14ac:dyDescent="0.2">
      <c r="A161" s="161"/>
      <c r="B161" s="113"/>
      <c r="C161" s="16"/>
      <c r="D161" s="66"/>
      <c r="E161" s="16"/>
      <c r="F161" s="66"/>
      <c r="G161" s="16"/>
      <c r="H161" s="66"/>
      <c r="I161" s="16"/>
      <c r="J161" s="67"/>
      <c r="K161" s="16"/>
      <c r="L161" s="66"/>
      <c r="M161" s="16"/>
      <c r="N161" s="66"/>
      <c r="O161" s="16"/>
      <c r="P161" s="67"/>
      <c r="Q161" s="16"/>
      <c r="R161" s="66"/>
      <c r="S161" s="16"/>
      <c r="T161" s="66"/>
      <c r="U161" s="16"/>
      <c r="V161" s="67"/>
      <c r="W161" s="16"/>
      <c r="X161" s="66"/>
      <c r="Y161" s="16"/>
      <c r="Z161" s="66"/>
      <c r="AA161" s="16"/>
      <c r="AB161" s="67"/>
      <c r="AC161" s="16"/>
      <c r="AD161" s="66"/>
      <c r="AE161" s="16"/>
      <c r="AF161" s="66"/>
      <c r="AG161" s="16"/>
      <c r="AH161" s="67"/>
      <c r="AI161" s="16"/>
      <c r="AJ161" s="66"/>
      <c r="AK161" s="16"/>
      <c r="AL161" s="66"/>
      <c r="AM161" s="16"/>
      <c r="AN161" s="67"/>
      <c r="AO161" s="16"/>
      <c r="AP161" s="66"/>
      <c r="AQ161" s="16"/>
      <c r="AR161" s="66"/>
      <c r="AS161" s="16"/>
      <c r="AT161" s="67"/>
      <c r="AV161" s="111"/>
    </row>
    <row r="162" spans="1:48" ht="12.75" customHeight="1" x14ac:dyDescent="0.2">
      <c r="A162" s="161"/>
      <c r="B162" s="113" t="s">
        <v>66</v>
      </c>
      <c r="C162" s="16"/>
      <c r="D162" s="62">
        <f>ROUND(SUM(D157)*150%,2)</f>
        <v>51.59</v>
      </c>
      <c r="E162" s="17"/>
      <c r="F162" s="62">
        <f>ROUND(SUM(F157)*150%,2)</f>
        <v>49.01</v>
      </c>
      <c r="G162" s="17"/>
      <c r="H162" s="62">
        <f>ROUND(SUM(H157)*150%,2)</f>
        <v>49.01</v>
      </c>
      <c r="I162" s="17"/>
      <c r="J162" s="63">
        <f>ROUND(SUM(J157)*150%,2)</f>
        <v>59.33</v>
      </c>
      <c r="K162" s="17"/>
      <c r="L162" s="62">
        <f>ROUND(SUM(L157)*150%,2)</f>
        <v>49.01</v>
      </c>
      <c r="M162" s="17"/>
      <c r="N162" s="62">
        <f>ROUND(SUM(N157)*150%,2)</f>
        <v>59.33</v>
      </c>
      <c r="O162" s="17"/>
      <c r="P162" s="63">
        <f>ROUND(SUM(P157)*150%,2)</f>
        <v>49.01</v>
      </c>
      <c r="Q162" s="17"/>
      <c r="R162" s="62">
        <f>ROUND(SUM(R157)*150%,2)</f>
        <v>49.01</v>
      </c>
      <c r="S162" s="17"/>
      <c r="T162" s="62">
        <f>ROUND(SUM(T157)*150%,2)</f>
        <v>51.59</v>
      </c>
      <c r="U162" s="17"/>
      <c r="V162" s="63">
        <f>ROUND(SUM(V157)*150%,2)</f>
        <v>51.59</v>
      </c>
      <c r="W162" s="17"/>
      <c r="X162" s="62">
        <f>ROUND(SUM(X157)*150%,2)</f>
        <v>51.59</v>
      </c>
      <c r="Y162" s="17"/>
      <c r="Z162" s="62">
        <f>ROUND(SUM(Z157)*150%,2)</f>
        <v>51.59</v>
      </c>
      <c r="AA162" s="17"/>
      <c r="AB162" s="63">
        <f>ROUND(SUM(AB157)*150%,2)</f>
        <v>51.59</v>
      </c>
      <c r="AC162" s="17"/>
      <c r="AD162" s="62">
        <f>ROUND(SUM(AD157)*150%,2)</f>
        <v>51.59</v>
      </c>
      <c r="AE162" s="17"/>
      <c r="AF162" s="62">
        <f>ROUND(SUM(AF157)*150%,2)</f>
        <v>51.59</v>
      </c>
      <c r="AG162" s="17"/>
      <c r="AH162" s="63">
        <f>ROUND(SUM(AH157)*150%,2)</f>
        <v>51.59</v>
      </c>
      <c r="AI162" s="17"/>
      <c r="AJ162" s="62">
        <f>ROUND(SUM(AJ157)*150%,2)</f>
        <v>51.59</v>
      </c>
      <c r="AK162" s="17"/>
      <c r="AL162" s="62">
        <f>ROUND(SUM(AL157)*150%,2)</f>
        <v>49.01</v>
      </c>
      <c r="AM162" s="17"/>
      <c r="AN162" s="63">
        <f>ROUND(SUM(AN157)*150%,2)</f>
        <v>59.33</v>
      </c>
      <c r="AO162" s="17"/>
      <c r="AP162" s="62">
        <f>ROUND(SUM(AP157)*150%,2)</f>
        <v>51.59</v>
      </c>
      <c r="AQ162" s="17"/>
      <c r="AR162" s="62">
        <f>ROUND(SUM(AR157)*150%,2)</f>
        <v>51.59</v>
      </c>
      <c r="AS162" s="17"/>
      <c r="AT162" s="63">
        <f>ROUND(SUM(AT157)*150%,2)</f>
        <v>49.01</v>
      </c>
      <c r="AV162" s="111"/>
    </row>
    <row r="163" spans="1:48" ht="12.75" customHeight="1" x14ac:dyDescent="0.2">
      <c r="A163" s="161"/>
      <c r="B163" s="113" t="s">
        <v>67</v>
      </c>
      <c r="C163" s="16"/>
      <c r="D163" s="30">
        <v>7.6499999999999999E-2</v>
      </c>
      <c r="E163" s="16"/>
      <c r="F163" s="30">
        <v>7.6499999999999999E-2</v>
      </c>
      <c r="G163" s="16"/>
      <c r="H163" s="30">
        <v>7.6499999999999999E-2</v>
      </c>
      <c r="I163" s="16"/>
      <c r="J163" s="31">
        <v>7.6499999999999999E-2</v>
      </c>
      <c r="K163" s="16"/>
      <c r="L163" s="30">
        <v>7.6499999999999999E-2</v>
      </c>
      <c r="M163" s="16"/>
      <c r="N163" s="30">
        <v>7.6499999999999999E-2</v>
      </c>
      <c r="O163" s="16"/>
      <c r="P163" s="31">
        <v>7.6499999999999999E-2</v>
      </c>
      <c r="Q163" s="16"/>
      <c r="R163" s="30">
        <v>7.6499999999999999E-2</v>
      </c>
      <c r="S163" s="16"/>
      <c r="T163" s="30">
        <v>7.6499999999999999E-2</v>
      </c>
      <c r="U163" s="16"/>
      <c r="V163" s="31">
        <v>7.6499999999999999E-2</v>
      </c>
      <c r="W163" s="16"/>
      <c r="X163" s="30">
        <v>7.6499999999999999E-2</v>
      </c>
      <c r="Y163" s="16"/>
      <c r="Z163" s="30">
        <v>7.6499999999999999E-2</v>
      </c>
      <c r="AA163" s="16"/>
      <c r="AB163" s="31">
        <v>7.6499999999999999E-2</v>
      </c>
      <c r="AC163" s="16"/>
      <c r="AD163" s="30">
        <v>7.6499999999999999E-2</v>
      </c>
      <c r="AE163" s="16"/>
      <c r="AF163" s="30">
        <v>7.6499999999999999E-2</v>
      </c>
      <c r="AG163" s="16"/>
      <c r="AH163" s="31">
        <v>7.6499999999999999E-2</v>
      </c>
      <c r="AI163" s="16"/>
      <c r="AJ163" s="30">
        <v>7.6499999999999999E-2</v>
      </c>
      <c r="AK163" s="16"/>
      <c r="AL163" s="30">
        <v>7.6499999999999999E-2</v>
      </c>
      <c r="AM163" s="16"/>
      <c r="AN163" s="31">
        <v>7.6499999999999999E-2</v>
      </c>
      <c r="AO163" s="16"/>
      <c r="AP163" s="30">
        <v>7.6499999999999999E-2</v>
      </c>
      <c r="AQ163" s="16"/>
      <c r="AR163" s="30">
        <v>7.6499999999999999E-2</v>
      </c>
      <c r="AS163" s="16"/>
      <c r="AT163" s="31">
        <v>7.6499999999999999E-2</v>
      </c>
      <c r="AV163" s="111"/>
    </row>
    <row r="164" spans="1:48" ht="12.75" customHeight="1" x14ac:dyDescent="0.2">
      <c r="A164" s="161"/>
      <c r="B164" s="113" t="s">
        <v>32</v>
      </c>
      <c r="C164" s="16"/>
      <c r="D164" s="30">
        <f>+D159</f>
        <v>3.6499999999999998E-2</v>
      </c>
      <c r="E164" s="16"/>
      <c r="F164" s="30">
        <f>+F159</f>
        <v>3.6499999999999998E-2</v>
      </c>
      <c r="G164" s="16"/>
      <c r="H164" s="30">
        <f>+H159</f>
        <v>3.6499999999999998E-2</v>
      </c>
      <c r="I164" s="16"/>
      <c r="J164" s="31">
        <f>+J159</f>
        <v>3.6499999999999998E-2</v>
      </c>
      <c r="K164" s="16"/>
      <c r="L164" s="30">
        <f>+L159</f>
        <v>3.6499999999999998E-2</v>
      </c>
      <c r="M164" s="16"/>
      <c r="N164" s="30">
        <f>+N159</f>
        <v>3.6499999999999998E-2</v>
      </c>
      <c r="O164" s="16"/>
      <c r="P164" s="31">
        <f>+P159</f>
        <v>3.6499999999999998E-2</v>
      </c>
      <c r="Q164" s="16"/>
      <c r="R164" s="30">
        <f>+R159</f>
        <v>3.6499999999999998E-2</v>
      </c>
      <c r="S164" s="16"/>
      <c r="T164" s="30">
        <f>+T159</f>
        <v>3.6499999999999998E-2</v>
      </c>
      <c r="U164" s="16"/>
      <c r="V164" s="31">
        <f>+V159</f>
        <v>3.6499999999999998E-2</v>
      </c>
      <c r="W164" s="16"/>
      <c r="X164" s="30">
        <f>+X159</f>
        <v>3.6499999999999998E-2</v>
      </c>
      <c r="Y164" s="16"/>
      <c r="Z164" s="30">
        <f>+Z159</f>
        <v>3.6499999999999998E-2</v>
      </c>
      <c r="AA164" s="16"/>
      <c r="AB164" s="31">
        <f>+AB159</f>
        <v>3.6499999999999998E-2</v>
      </c>
      <c r="AC164" s="16"/>
      <c r="AD164" s="30">
        <f>+AD159</f>
        <v>3.6499999999999998E-2</v>
      </c>
      <c r="AE164" s="16"/>
      <c r="AF164" s="30">
        <f>+AF159</f>
        <v>3.6499999999999998E-2</v>
      </c>
      <c r="AG164" s="16"/>
      <c r="AH164" s="31">
        <f>+AH159</f>
        <v>3.6499999999999998E-2</v>
      </c>
      <c r="AI164" s="16"/>
      <c r="AJ164" s="30">
        <f>+AJ159</f>
        <v>3.6499999999999998E-2</v>
      </c>
      <c r="AK164" s="16"/>
      <c r="AL164" s="30">
        <f>+AL159</f>
        <v>3.6499999999999998E-2</v>
      </c>
      <c r="AM164" s="16"/>
      <c r="AN164" s="31">
        <f>+AN159</f>
        <v>3.6499999999999998E-2</v>
      </c>
      <c r="AO164" s="16"/>
      <c r="AP164" s="30">
        <f>+AP159</f>
        <v>3.6499999999999998E-2</v>
      </c>
      <c r="AQ164" s="16"/>
      <c r="AR164" s="30">
        <f>+AR159</f>
        <v>3.6499999999999998E-2</v>
      </c>
      <c r="AS164" s="16"/>
      <c r="AT164" s="31">
        <f>+AT159</f>
        <v>3.6499999999999998E-2</v>
      </c>
      <c r="AV164" s="111"/>
    </row>
    <row r="165" spans="1:48" ht="12.75" customHeight="1" x14ac:dyDescent="0.2">
      <c r="A165" s="161"/>
      <c r="B165" s="129" t="s">
        <v>68</v>
      </c>
      <c r="C165" s="16"/>
      <c r="D165" s="64">
        <f>ROUND(D162*(1+SUM(D163:D164)),2)</f>
        <v>57.42</v>
      </c>
      <c r="E165" s="17"/>
      <c r="F165" s="64">
        <f>ROUND(F162*(1+SUM(F163:F164)),2)</f>
        <v>54.55</v>
      </c>
      <c r="G165" s="17"/>
      <c r="H165" s="64">
        <f>ROUND(H162*(1+SUM(H163:H164)),2)</f>
        <v>54.55</v>
      </c>
      <c r="I165" s="17"/>
      <c r="J165" s="65">
        <f>ROUND(J162*(1+SUM(J163:J164)),2)</f>
        <v>66.03</v>
      </c>
      <c r="K165" s="17"/>
      <c r="L165" s="64">
        <f>ROUND(L162*(1+SUM(L163:L164)),2)</f>
        <v>54.55</v>
      </c>
      <c r="M165" s="17"/>
      <c r="N165" s="64">
        <f>ROUND(N162*(1+SUM(N163:N164)),2)</f>
        <v>66.03</v>
      </c>
      <c r="O165" s="17"/>
      <c r="P165" s="65">
        <f>ROUND(P162*(1+SUM(P163:P164)),2)</f>
        <v>54.55</v>
      </c>
      <c r="Q165" s="17"/>
      <c r="R165" s="64">
        <f>ROUND(R162*(1+SUM(R163:R164)),2)</f>
        <v>54.55</v>
      </c>
      <c r="S165" s="17"/>
      <c r="T165" s="64">
        <f>ROUND(T162*(1+SUM(T163:T164)),2)</f>
        <v>57.42</v>
      </c>
      <c r="U165" s="17"/>
      <c r="V165" s="65">
        <f>ROUND(V162*(1+SUM(V163:V164)),2)</f>
        <v>57.42</v>
      </c>
      <c r="W165" s="17"/>
      <c r="X165" s="64">
        <f>ROUND(X162*(1+SUM(X163:X164)),2)</f>
        <v>57.42</v>
      </c>
      <c r="Y165" s="17"/>
      <c r="Z165" s="64">
        <f>ROUND(Z162*(1+SUM(Z163:Z164)),2)</f>
        <v>57.42</v>
      </c>
      <c r="AA165" s="17"/>
      <c r="AB165" s="65">
        <f>ROUND(AB162*(1+SUM(AB163:AB164)),2)</f>
        <v>57.42</v>
      </c>
      <c r="AC165" s="17"/>
      <c r="AD165" s="64">
        <f>ROUND(AD162*(1+SUM(AD163:AD164)),2)</f>
        <v>57.42</v>
      </c>
      <c r="AE165" s="17"/>
      <c r="AF165" s="64">
        <f>ROUND(AF162*(1+SUM(AF163:AF164)),2)</f>
        <v>57.42</v>
      </c>
      <c r="AG165" s="17"/>
      <c r="AH165" s="65">
        <f>ROUND(AH162*(1+SUM(AH163:AH164)),2)</f>
        <v>57.42</v>
      </c>
      <c r="AI165" s="17"/>
      <c r="AJ165" s="64">
        <f>ROUND(AJ162*(1+SUM(AJ163:AJ164)),2)</f>
        <v>57.42</v>
      </c>
      <c r="AK165" s="17"/>
      <c r="AL165" s="64">
        <f>ROUND(AL162*(1+SUM(AL163:AL164)),2)</f>
        <v>54.55</v>
      </c>
      <c r="AM165" s="17"/>
      <c r="AN165" s="65">
        <f>ROUND(AN162*(1+SUM(AN163:AN164)),2)</f>
        <v>66.03</v>
      </c>
      <c r="AO165" s="17"/>
      <c r="AP165" s="64">
        <f>ROUND(AP162*(1+SUM(AP163:AP164)),2)</f>
        <v>57.42</v>
      </c>
      <c r="AQ165" s="17"/>
      <c r="AR165" s="64">
        <f>ROUND(AR162*(1+SUM(AR163:AR164)),2)</f>
        <v>57.42</v>
      </c>
      <c r="AS165" s="17"/>
      <c r="AT165" s="65">
        <f>ROUND(AT162*(1+SUM(AT163:AT164)),2)</f>
        <v>54.55</v>
      </c>
      <c r="AV165" s="111"/>
    </row>
    <row r="166" spans="1:48" ht="12.75" customHeight="1" x14ac:dyDescent="0.2">
      <c r="A166" s="161"/>
      <c r="B166" s="113"/>
      <c r="C166" s="16"/>
      <c r="D166" s="66"/>
      <c r="E166" s="16"/>
      <c r="F166" s="66"/>
      <c r="G166" s="16"/>
      <c r="H166" s="66"/>
      <c r="I166" s="16"/>
      <c r="J166" s="67"/>
      <c r="K166" s="16"/>
      <c r="L166" s="66"/>
      <c r="M166" s="16"/>
      <c r="N166" s="66"/>
      <c r="O166" s="16"/>
      <c r="P166" s="67"/>
      <c r="Q166" s="16"/>
      <c r="R166" s="66"/>
      <c r="S166" s="16"/>
      <c r="T166" s="66"/>
      <c r="U166" s="16"/>
      <c r="V166" s="67"/>
      <c r="W166" s="16"/>
      <c r="X166" s="66"/>
      <c r="Y166" s="16"/>
      <c r="Z166" s="66"/>
      <c r="AA166" s="16"/>
      <c r="AB166" s="67"/>
      <c r="AC166" s="16"/>
      <c r="AD166" s="66"/>
      <c r="AE166" s="16"/>
      <c r="AF166" s="66"/>
      <c r="AG166" s="16"/>
      <c r="AH166" s="67"/>
      <c r="AI166" s="16"/>
      <c r="AJ166" s="66"/>
      <c r="AK166" s="16"/>
      <c r="AL166" s="66"/>
      <c r="AM166" s="16"/>
      <c r="AN166" s="67"/>
      <c r="AO166" s="16"/>
      <c r="AP166" s="66"/>
      <c r="AQ166" s="16"/>
      <c r="AR166" s="66"/>
      <c r="AS166" s="16"/>
      <c r="AT166" s="67"/>
      <c r="AV166" s="111"/>
    </row>
    <row r="167" spans="1:48" ht="12.75" customHeight="1" x14ac:dyDescent="0.2">
      <c r="A167" s="161"/>
      <c r="B167" s="113" t="s">
        <v>37</v>
      </c>
      <c r="C167" s="16"/>
      <c r="D167" s="30">
        <v>0.05</v>
      </c>
      <c r="E167" s="16"/>
      <c r="F167" s="30">
        <v>0.05</v>
      </c>
      <c r="G167" s="16"/>
      <c r="H167" s="30">
        <v>0.05</v>
      </c>
      <c r="I167" s="16"/>
      <c r="J167" s="31">
        <v>0.05</v>
      </c>
      <c r="K167" s="16"/>
      <c r="L167" s="30">
        <v>0.05</v>
      </c>
      <c r="M167" s="16"/>
      <c r="N167" s="30">
        <v>0.05</v>
      </c>
      <c r="O167" s="16"/>
      <c r="P167" s="31">
        <v>0.05</v>
      </c>
      <c r="Q167" s="16"/>
      <c r="R167" s="30">
        <v>0.05</v>
      </c>
      <c r="S167" s="16"/>
      <c r="T167" s="30">
        <v>0.05</v>
      </c>
      <c r="U167" s="16"/>
      <c r="V167" s="31">
        <v>0.05</v>
      </c>
      <c r="W167" s="16"/>
      <c r="X167" s="30">
        <v>0.05</v>
      </c>
      <c r="Y167" s="16"/>
      <c r="Z167" s="30">
        <v>0.05</v>
      </c>
      <c r="AA167" s="16"/>
      <c r="AB167" s="31">
        <v>0.05</v>
      </c>
      <c r="AC167" s="16"/>
      <c r="AD167" s="30">
        <v>0.05</v>
      </c>
      <c r="AE167" s="16"/>
      <c r="AF167" s="30">
        <v>0.05</v>
      </c>
      <c r="AG167" s="16"/>
      <c r="AH167" s="31">
        <v>0.05</v>
      </c>
      <c r="AI167" s="16"/>
      <c r="AJ167" s="30">
        <v>0.05</v>
      </c>
      <c r="AK167" s="16"/>
      <c r="AL167" s="30">
        <v>0.05</v>
      </c>
      <c r="AM167" s="16"/>
      <c r="AN167" s="31">
        <v>0.05</v>
      </c>
      <c r="AO167" s="16"/>
      <c r="AP167" s="30">
        <v>0.05</v>
      </c>
      <c r="AQ167" s="16"/>
      <c r="AR167" s="30">
        <v>0.05</v>
      </c>
      <c r="AS167" s="16"/>
      <c r="AT167" s="31">
        <v>0.05</v>
      </c>
      <c r="AV167" s="111"/>
    </row>
    <row r="168" spans="1:48" ht="12.75" customHeight="1" x14ac:dyDescent="0.2">
      <c r="A168" s="161"/>
      <c r="B168" s="129" t="s">
        <v>69</v>
      </c>
      <c r="C168" s="16"/>
      <c r="D168" s="64">
        <f>ROUND(SUM(D160*(1-D167),D165*D167),2)</f>
        <v>42.21</v>
      </c>
      <c r="E168" s="17"/>
      <c r="F168" s="64">
        <f>ROUND(SUM(F160*(1-F167),F165*F167),2)</f>
        <v>40.25</v>
      </c>
      <c r="G168" s="17"/>
      <c r="H168" s="64">
        <f>ROUND(SUM(H160*(1-H167),H165*H167),2)</f>
        <v>40.25</v>
      </c>
      <c r="I168" s="17"/>
      <c r="J168" s="65">
        <f>ROUND(SUM(J160*(1-J167),J165*J167),2)</f>
        <v>48.1</v>
      </c>
      <c r="K168" s="17"/>
      <c r="L168" s="64">
        <f>ROUND(SUM(L160*(1-L167),L165*L167),2)</f>
        <v>40.25</v>
      </c>
      <c r="M168" s="17"/>
      <c r="N168" s="64">
        <f>ROUND(SUM(N160*(1-N167),N165*N167),2)</f>
        <v>48.1</v>
      </c>
      <c r="O168" s="17"/>
      <c r="P168" s="65">
        <f>ROUND(SUM(P160*(1-P167),P165*P167),2)</f>
        <v>40.25</v>
      </c>
      <c r="Q168" s="17"/>
      <c r="R168" s="64">
        <f>ROUND(SUM(R160*(1-R167),R165*R167),2)</f>
        <v>40.25</v>
      </c>
      <c r="S168" s="17"/>
      <c r="T168" s="64">
        <f>ROUND(SUM(T160*(1-T167),T165*T167),2)</f>
        <v>42.21</v>
      </c>
      <c r="U168" s="17"/>
      <c r="V168" s="65">
        <f>ROUND(SUM(V160*(1-V167),V165*V167),2)</f>
        <v>42.21</v>
      </c>
      <c r="W168" s="17"/>
      <c r="X168" s="64">
        <f>ROUND(SUM(X160*(1-X167),X165*X167),2)</f>
        <v>42.21</v>
      </c>
      <c r="Y168" s="17"/>
      <c r="Z168" s="64">
        <f>ROUND(SUM(Z160*(1-Z167),Z165*Z167),2)</f>
        <v>42.21</v>
      </c>
      <c r="AA168" s="17"/>
      <c r="AB168" s="65">
        <f>ROUND(SUM(AB160*(1-AB167),AB165*AB167),2)</f>
        <v>42.21</v>
      </c>
      <c r="AC168" s="17"/>
      <c r="AD168" s="64">
        <f>ROUND(SUM(AD160*(1-AD167),AD165*AD167),2)</f>
        <v>42.21</v>
      </c>
      <c r="AE168" s="17"/>
      <c r="AF168" s="64">
        <f>ROUND(SUM(AF160*(1-AF167),AF165*AF167),2)</f>
        <v>42.21</v>
      </c>
      <c r="AG168" s="17"/>
      <c r="AH168" s="65">
        <f>ROUND(SUM(AH160*(1-AH167),AH165*AH167),2)</f>
        <v>42.21</v>
      </c>
      <c r="AI168" s="17"/>
      <c r="AJ168" s="64">
        <f>ROUND(SUM(AJ160*(1-AJ167),AJ165*AJ167),2)</f>
        <v>42.21</v>
      </c>
      <c r="AK168" s="17"/>
      <c r="AL168" s="64">
        <f>ROUND(SUM(AL160*(1-AL167),AL165*AL167),2)</f>
        <v>40.25</v>
      </c>
      <c r="AM168" s="17"/>
      <c r="AN168" s="65">
        <f>ROUND(SUM(AN160*(1-AN167),AN165*AN167),2)</f>
        <v>48.1</v>
      </c>
      <c r="AO168" s="17"/>
      <c r="AP168" s="64">
        <f>ROUND(SUM(AP160*(1-AP167),AP165*AP167),2)</f>
        <v>42.21</v>
      </c>
      <c r="AQ168" s="17"/>
      <c r="AR168" s="64">
        <f>ROUND(SUM(AR160*(1-AR167),AR165*AR167),2)</f>
        <v>42.21</v>
      </c>
      <c r="AS168" s="17"/>
      <c r="AT168" s="65">
        <f>ROUND(SUM(AT160*(1-AT167),AT165*AT167),2)</f>
        <v>40.25</v>
      </c>
      <c r="AV168" s="107"/>
    </row>
    <row r="169" spans="1:48" ht="12.75" customHeight="1" x14ac:dyDescent="0.2">
      <c r="A169" s="161"/>
      <c r="B169" s="119" t="s">
        <v>101</v>
      </c>
      <c r="C169" s="32"/>
      <c r="D169" s="34">
        <f>ROUND(D160*40+D165*40*D167,2)</f>
        <v>1771.24</v>
      </c>
      <c r="E169" s="32"/>
      <c r="F169" s="34">
        <f>ROUND(F160*40+F165*40*F167,2)</f>
        <v>1689.1</v>
      </c>
      <c r="G169" s="32"/>
      <c r="H169" s="34">
        <f>ROUND(H160*40+H165*40*H167,2)</f>
        <v>1689.1</v>
      </c>
      <c r="I169" s="32"/>
      <c r="J169" s="35">
        <f>ROUND(J160*40+J165*40*J167,2)</f>
        <v>2018.46</v>
      </c>
      <c r="K169" s="32"/>
      <c r="L169" s="34">
        <f>ROUND(L160*40+L165*40*L167,2)</f>
        <v>1689.1</v>
      </c>
      <c r="M169" s="32"/>
      <c r="N169" s="34">
        <f>ROUND(N160*40+N165*40*N167,2)</f>
        <v>2018.46</v>
      </c>
      <c r="O169" s="32"/>
      <c r="P169" s="35">
        <f>ROUND(P160*40+P165*40*P167,2)</f>
        <v>1689.1</v>
      </c>
      <c r="Q169" s="32"/>
      <c r="R169" s="34">
        <f>ROUND(R160*40+R165*40*R167,2)</f>
        <v>1689.1</v>
      </c>
      <c r="S169" s="32"/>
      <c r="T169" s="34">
        <f>ROUND(T160*40+T165*40*T167,2)</f>
        <v>1771.24</v>
      </c>
      <c r="U169" s="32"/>
      <c r="V169" s="35">
        <f>ROUND(V160*40+V165*40*V167,2)</f>
        <v>1771.24</v>
      </c>
      <c r="W169" s="32"/>
      <c r="X169" s="34">
        <f>ROUND(X160*40+X165*40*X167,2)</f>
        <v>1771.24</v>
      </c>
      <c r="Y169" s="32"/>
      <c r="Z169" s="34">
        <f>ROUND(Z160*40+Z165*40*Z167,2)</f>
        <v>1771.24</v>
      </c>
      <c r="AA169" s="32"/>
      <c r="AB169" s="35">
        <f>ROUND(AB160*40+AB165*40*AB167,2)</f>
        <v>1771.24</v>
      </c>
      <c r="AC169" s="32"/>
      <c r="AD169" s="34">
        <f>ROUND(AD160*40+AD165*40*AD167,2)</f>
        <v>1771.24</v>
      </c>
      <c r="AE169" s="32"/>
      <c r="AF169" s="34">
        <f>ROUND(AF160*40+AF165*40*AF167,2)</f>
        <v>1771.24</v>
      </c>
      <c r="AG169" s="32"/>
      <c r="AH169" s="35">
        <f>ROUND(AH160*40+AH165*40*AH167,2)</f>
        <v>1771.24</v>
      </c>
      <c r="AI169" s="32"/>
      <c r="AJ169" s="34">
        <f>ROUND(AJ160*40+AJ165*40*AJ167,2)</f>
        <v>1771.24</v>
      </c>
      <c r="AK169" s="32"/>
      <c r="AL169" s="34">
        <f>ROUND(AL160*40+AL165*40*AL167,2)</f>
        <v>1689.1</v>
      </c>
      <c r="AM169" s="32"/>
      <c r="AN169" s="35">
        <f>ROUND(AN160*40+AN165*40*AN167,2)</f>
        <v>2018.46</v>
      </c>
      <c r="AO169" s="32"/>
      <c r="AP169" s="34">
        <f>ROUND(AP160*40+AP165*40*AP167,2)</f>
        <v>1771.24</v>
      </c>
      <c r="AQ169" s="32"/>
      <c r="AR169" s="34">
        <f>ROUND(AR160*40+AR165*40*AR167,2)</f>
        <v>1771.24</v>
      </c>
      <c r="AS169" s="32"/>
      <c r="AT169" s="35">
        <f>ROUND(AT160*40+AT165*40*AT167,2)</f>
        <v>1689.1</v>
      </c>
      <c r="AV169" s="111"/>
    </row>
    <row r="170" spans="1:48" s="110" customFormat="1" ht="12.75" customHeight="1" x14ac:dyDescent="0.2">
      <c r="A170" s="162"/>
      <c r="B170" s="124" t="s">
        <v>70</v>
      </c>
      <c r="C170" s="68"/>
      <c r="D170" s="69">
        <f>IFERROR(ROUND(D169/D$7/D156,2),0)</f>
        <v>0</v>
      </c>
      <c r="E170" s="68"/>
      <c r="F170" s="69">
        <f>IFERROR(ROUND(F169/F$7/F156,2),0)</f>
        <v>0</v>
      </c>
      <c r="G170" s="68"/>
      <c r="H170" s="69">
        <f>IFERROR(ROUND(H169/H$7/H156,2),0)</f>
        <v>0</v>
      </c>
      <c r="I170" s="68"/>
      <c r="J170" s="70">
        <f>IFERROR(ROUND(J169/J$7/J156,2),0)</f>
        <v>0</v>
      </c>
      <c r="K170" s="68"/>
      <c r="L170" s="69">
        <f>IFERROR(ROUND(L169/L$7/L156,2),0)</f>
        <v>0</v>
      </c>
      <c r="M170" s="68"/>
      <c r="N170" s="69">
        <f>IFERROR(ROUND(N169/N$7/N156,2),0)</f>
        <v>0</v>
      </c>
      <c r="O170" s="68"/>
      <c r="P170" s="70">
        <f>IFERROR(ROUND(P169/P$7/P156,2),0)</f>
        <v>0</v>
      </c>
      <c r="Q170" s="68"/>
      <c r="R170" s="69">
        <f>IFERROR(ROUND(R169/R$7/R156,2),0)</f>
        <v>0</v>
      </c>
      <c r="S170" s="68"/>
      <c r="T170" s="69">
        <f>IFERROR(ROUND(T169/T$7/T156,2),0)</f>
        <v>0</v>
      </c>
      <c r="U170" s="68"/>
      <c r="V170" s="70">
        <f>IFERROR(ROUND(V169/V$7/V156,2),0)</f>
        <v>0</v>
      </c>
      <c r="W170" s="68"/>
      <c r="X170" s="69">
        <f>IFERROR(ROUND(X169/X$7/X156,2),0)</f>
        <v>0</v>
      </c>
      <c r="Y170" s="68"/>
      <c r="Z170" s="69">
        <f>IFERROR(ROUND(Z169/Z$7/Z156,2),0)</f>
        <v>0</v>
      </c>
      <c r="AA170" s="68"/>
      <c r="AB170" s="70">
        <f>IFERROR(ROUND(AB169/AB$7/AB156,2),0)</f>
        <v>0</v>
      </c>
      <c r="AC170" s="68"/>
      <c r="AD170" s="69">
        <f>IFERROR(ROUND(AD169/AD$7/AD156,2),0)</f>
        <v>0</v>
      </c>
      <c r="AE170" s="68"/>
      <c r="AF170" s="69">
        <f>IFERROR(ROUND(AF169/AF$7/AF156,2),0)</f>
        <v>0</v>
      </c>
      <c r="AG170" s="68"/>
      <c r="AH170" s="70">
        <f>IFERROR(ROUND(AH169/AH$7/AH156,2),0)</f>
        <v>0</v>
      </c>
      <c r="AI170" s="68"/>
      <c r="AJ170" s="69">
        <f>IFERROR(ROUND(AJ169/AJ$7/AJ156,2),0)</f>
        <v>0</v>
      </c>
      <c r="AK170" s="68"/>
      <c r="AL170" s="69">
        <f>IFERROR(ROUND(AL169/AL$7/AL156,2),0)</f>
        <v>0</v>
      </c>
      <c r="AM170" s="68"/>
      <c r="AN170" s="70">
        <f>IFERROR(ROUND(AN169/AN$7/AN156,2),0)</f>
        <v>0</v>
      </c>
      <c r="AO170" s="68"/>
      <c r="AP170" s="69">
        <f>IFERROR(ROUND(AP169/AP$7/AP156,2),0)</f>
        <v>0</v>
      </c>
      <c r="AQ170" s="68"/>
      <c r="AR170" s="69">
        <f>IFERROR(ROUND(AR169/AR$7/AR156,2),0)</f>
        <v>0</v>
      </c>
      <c r="AS170" s="68"/>
      <c r="AT170" s="70">
        <f>IFERROR(ROUND(AT169/AT$7/AT156,2),0)</f>
        <v>0</v>
      </c>
      <c r="AV170" s="111"/>
    </row>
    <row r="171" spans="1:48" ht="3.95" customHeight="1" x14ac:dyDescent="0.2">
      <c r="A171" s="160" t="s">
        <v>71</v>
      </c>
      <c r="B171" s="112"/>
      <c r="C171" s="13"/>
      <c r="D171" s="71"/>
      <c r="E171" s="13"/>
      <c r="F171" s="71"/>
      <c r="G171" s="13"/>
      <c r="H171" s="71"/>
      <c r="I171" s="13"/>
      <c r="J171" s="72"/>
      <c r="K171" s="13"/>
      <c r="L171" s="71"/>
      <c r="M171" s="13"/>
      <c r="N171" s="71"/>
      <c r="O171" s="13"/>
      <c r="P171" s="72"/>
      <c r="Q171" s="13"/>
      <c r="R171" s="71"/>
      <c r="S171" s="13"/>
      <c r="T171" s="71"/>
      <c r="U171" s="13"/>
      <c r="V171" s="72"/>
      <c r="W171" s="13"/>
      <c r="X171" s="71"/>
      <c r="Y171" s="13"/>
      <c r="Z171" s="71"/>
      <c r="AA171" s="13"/>
      <c r="AB171" s="72"/>
      <c r="AC171" s="13"/>
      <c r="AD171" s="71"/>
      <c r="AE171" s="13"/>
      <c r="AF171" s="71"/>
      <c r="AG171" s="13"/>
      <c r="AH171" s="72"/>
      <c r="AI171" s="13"/>
      <c r="AJ171" s="71"/>
      <c r="AK171" s="13"/>
      <c r="AL171" s="71"/>
      <c r="AM171" s="13"/>
      <c r="AN171" s="72"/>
      <c r="AO171" s="13"/>
      <c r="AP171" s="71"/>
      <c r="AQ171" s="13"/>
      <c r="AR171" s="71"/>
      <c r="AS171" s="13"/>
      <c r="AT171" s="72"/>
      <c r="AV171" s="111"/>
    </row>
    <row r="172" spans="1:48" x14ac:dyDescent="0.2">
      <c r="A172" s="161"/>
      <c r="B172" s="113" t="s">
        <v>72</v>
      </c>
      <c r="C172" s="16"/>
      <c r="D172" s="62">
        <v>121.99000000000001</v>
      </c>
      <c r="E172" s="17"/>
      <c r="F172" s="28">
        <v>122.71000000000001</v>
      </c>
      <c r="G172" s="17"/>
      <c r="H172" s="28">
        <v>122.71000000000001</v>
      </c>
      <c r="I172" s="17"/>
      <c r="J172" s="29">
        <v>139.34</v>
      </c>
      <c r="K172" s="17"/>
      <c r="L172" s="28">
        <v>122.71000000000001</v>
      </c>
      <c r="M172" s="17"/>
      <c r="N172" s="28">
        <v>135.25</v>
      </c>
      <c r="O172" s="17"/>
      <c r="P172" s="29">
        <v>122.71000000000001</v>
      </c>
      <c r="Q172" s="17"/>
      <c r="R172" s="28">
        <v>122.71000000000001</v>
      </c>
      <c r="S172" s="17"/>
      <c r="T172" s="28">
        <v>119.28999999999999</v>
      </c>
      <c r="U172" s="17"/>
      <c r="V172" s="29">
        <v>119.28999999999999</v>
      </c>
      <c r="W172" s="17"/>
      <c r="X172" s="28">
        <v>123</v>
      </c>
      <c r="Y172" s="17"/>
      <c r="Z172" s="28">
        <v>123</v>
      </c>
      <c r="AA172" s="17"/>
      <c r="AB172" s="29">
        <v>123</v>
      </c>
      <c r="AC172" s="17"/>
      <c r="AD172" s="28">
        <v>119.28999999999999</v>
      </c>
      <c r="AE172" s="17"/>
      <c r="AF172" s="28">
        <v>119.28999999999999</v>
      </c>
      <c r="AG172" s="17"/>
      <c r="AH172" s="29">
        <v>123</v>
      </c>
      <c r="AI172" s="17"/>
      <c r="AJ172" s="28">
        <v>123</v>
      </c>
      <c r="AK172" s="17"/>
      <c r="AL172" s="28">
        <v>122.71000000000001</v>
      </c>
      <c r="AM172" s="17"/>
      <c r="AN172" s="29">
        <v>139.34</v>
      </c>
      <c r="AO172" s="17"/>
      <c r="AP172" s="28">
        <v>123</v>
      </c>
      <c r="AQ172" s="17"/>
      <c r="AR172" s="28">
        <v>128.47</v>
      </c>
      <c r="AS172" s="17"/>
      <c r="AT172" s="29">
        <v>122.71000000000001</v>
      </c>
      <c r="AV172" s="111"/>
    </row>
    <row r="173" spans="1:48" ht="12.75" customHeight="1" x14ac:dyDescent="0.2">
      <c r="A173" s="161"/>
      <c r="B173" s="113" t="s">
        <v>73</v>
      </c>
      <c r="C173" s="16"/>
      <c r="D173" s="147"/>
      <c r="E173" s="73"/>
      <c r="F173" s="146"/>
      <c r="G173" s="18"/>
      <c r="H173" s="146"/>
      <c r="I173" s="18"/>
      <c r="J173" s="145"/>
      <c r="K173" s="18"/>
      <c r="L173" s="146"/>
      <c r="M173" s="18"/>
      <c r="N173" s="146"/>
      <c r="O173" s="18"/>
      <c r="P173" s="145"/>
      <c r="Q173" s="18"/>
      <c r="R173" s="146"/>
      <c r="S173" s="18"/>
      <c r="T173" s="146"/>
      <c r="U173" s="18"/>
      <c r="V173" s="145"/>
      <c r="W173" s="18"/>
      <c r="X173" s="146"/>
      <c r="Y173" s="18"/>
      <c r="Z173" s="146"/>
      <c r="AA173" s="18"/>
      <c r="AB173" s="145"/>
      <c r="AC173" s="18"/>
      <c r="AD173" s="146"/>
      <c r="AE173" s="18"/>
      <c r="AF173" s="146"/>
      <c r="AG173" s="18"/>
      <c r="AH173" s="145"/>
      <c r="AI173" s="18"/>
      <c r="AJ173" s="146"/>
      <c r="AK173" s="18"/>
      <c r="AL173" s="146"/>
      <c r="AM173" s="18"/>
      <c r="AN173" s="145"/>
      <c r="AO173" s="18"/>
      <c r="AP173" s="146"/>
      <c r="AQ173" s="18"/>
      <c r="AR173" s="146"/>
      <c r="AS173" s="18"/>
      <c r="AT173" s="145"/>
      <c r="AV173" s="107"/>
    </row>
    <row r="174" spans="1:48" ht="12.75" customHeight="1" x14ac:dyDescent="0.2">
      <c r="A174" s="161"/>
      <c r="B174" s="119" t="s">
        <v>74</v>
      </c>
      <c r="C174" s="32"/>
      <c r="D174" s="74">
        <f>ROUND(D172*D173,2)</f>
        <v>0</v>
      </c>
      <c r="E174" s="75"/>
      <c r="F174" s="74">
        <f>ROUND(F172*F173,2)</f>
        <v>0</v>
      </c>
      <c r="G174" s="75"/>
      <c r="H174" s="74">
        <f>ROUND(H172*H173,2)</f>
        <v>0</v>
      </c>
      <c r="I174" s="75"/>
      <c r="J174" s="76">
        <f>ROUND(J172*J173,2)</f>
        <v>0</v>
      </c>
      <c r="K174" s="75"/>
      <c r="L174" s="74">
        <f>ROUND(L172*L173,2)</f>
        <v>0</v>
      </c>
      <c r="M174" s="75"/>
      <c r="N174" s="74">
        <f>ROUND(N172*N173,2)</f>
        <v>0</v>
      </c>
      <c r="O174" s="75"/>
      <c r="P174" s="76">
        <f>ROUND(P172*P173,2)</f>
        <v>0</v>
      </c>
      <c r="Q174" s="75"/>
      <c r="R174" s="74">
        <f>ROUND(R172*R173,2)</f>
        <v>0</v>
      </c>
      <c r="S174" s="75"/>
      <c r="T174" s="74">
        <f>ROUND(T172*T173,2)</f>
        <v>0</v>
      </c>
      <c r="U174" s="75"/>
      <c r="V174" s="76">
        <f>ROUND(V172*V173,2)</f>
        <v>0</v>
      </c>
      <c r="W174" s="75"/>
      <c r="X174" s="74">
        <f>ROUND(X172*X173,2)</f>
        <v>0</v>
      </c>
      <c r="Y174" s="75"/>
      <c r="Z174" s="74">
        <f>ROUND(Z172*Z173,2)</f>
        <v>0</v>
      </c>
      <c r="AA174" s="75"/>
      <c r="AB174" s="76">
        <f>ROUND(AB172*AB173,2)</f>
        <v>0</v>
      </c>
      <c r="AC174" s="75"/>
      <c r="AD174" s="74">
        <f>ROUND(AD172*AD173,2)</f>
        <v>0</v>
      </c>
      <c r="AE174" s="75"/>
      <c r="AF174" s="74">
        <f>ROUND(AF172*AF173,2)</f>
        <v>0</v>
      </c>
      <c r="AG174" s="75"/>
      <c r="AH174" s="76">
        <f>ROUND(AH172*AH173,2)</f>
        <v>0</v>
      </c>
      <c r="AI174" s="75"/>
      <c r="AJ174" s="74">
        <f>ROUND(AJ172*AJ173,2)</f>
        <v>0</v>
      </c>
      <c r="AK174" s="75"/>
      <c r="AL174" s="74">
        <f>ROUND(AL172*AL173,2)</f>
        <v>0</v>
      </c>
      <c r="AM174" s="75"/>
      <c r="AN174" s="76">
        <f>ROUND(AN172*AN173,2)</f>
        <v>0</v>
      </c>
      <c r="AO174" s="75"/>
      <c r="AP174" s="74">
        <f>ROUND(AP172*AP173,2)</f>
        <v>0</v>
      </c>
      <c r="AQ174" s="75"/>
      <c r="AR174" s="74">
        <f>ROUND(AR172*AR173,2)</f>
        <v>0</v>
      </c>
      <c r="AS174" s="75"/>
      <c r="AT174" s="76">
        <f>ROUND(AT172*AT173,2)</f>
        <v>0</v>
      </c>
      <c r="AV174" s="111"/>
    </row>
    <row r="175" spans="1:48" ht="12.75" customHeight="1" x14ac:dyDescent="0.2">
      <c r="A175" s="162"/>
      <c r="B175" s="130" t="s">
        <v>75</v>
      </c>
      <c r="C175" s="77"/>
      <c r="D175" s="78">
        <f>ROUND(D174/52,2)</f>
        <v>0</v>
      </c>
      <c r="E175" s="77"/>
      <c r="F175" s="78">
        <f>ROUND(F174/52,2)</f>
        <v>0</v>
      </c>
      <c r="G175" s="77"/>
      <c r="H175" s="78">
        <f>ROUND(H174/52,2)</f>
        <v>0</v>
      </c>
      <c r="I175" s="77"/>
      <c r="J175" s="79">
        <f>ROUND(J174/52,2)</f>
        <v>0</v>
      </c>
      <c r="K175" s="77"/>
      <c r="L175" s="78">
        <f>ROUND(L174/52,2)</f>
        <v>0</v>
      </c>
      <c r="M175" s="77"/>
      <c r="N175" s="78">
        <f>ROUND(N174/52,2)</f>
        <v>0</v>
      </c>
      <c r="O175" s="77"/>
      <c r="P175" s="79">
        <f>ROUND(P174/52,2)</f>
        <v>0</v>
      </c>
      <c r="Q175" s="77"/>
      <c r="R175" s="78">
        <f>ROUND(R174/52,2)</f>
        <v>0</v>
      </c>
      <c r="S175" s="77"/>
      <c r="T175" s="78">
        <f>ROUND(T174/52,2)</f>
        <v>0</v>
      </c>
      <c r="U175" s="77"/>
      <c r="V175" s="79">
        <f>ROUND(V174/52,2)</f>
        <v>0</v>
      </c>
      <c r="W175" s="77"/>
      <c r="X175" s="78">
        <f>ROUND(X174/52,2)</f>
        <v>0</v>
      </c>
      <c r="Y175" s="77"/>
      <c r="Z175" s="78">
        <f>ROUND(Z174/52,2)</f>
        <v>0</v>
      </c>
      <c r="AA175" s="77"/>
      <c r="AB175" s="79">
        <f>ROUND(AB174/52,2)</f>
        <v>0</v>
      </c>
      <c r="AC175" s="77"/>
      <c r="AD175" s="78">
        <f>ROUND(AD174/52,2)</f>
        <v>0</v>
      </c>
      <c r="AE175" s="77"/>
      <c r="AF175" s="78">
        <f>ROUND(AF174/52,2)</f>
        <v>0</v>
      </c>
      <c r="AG175" s="77"/>
      <c r="AH175" s="79">
        <f>ROUND(AH174/52,2)</f>
        <v>0</v>
      </c>
      <c r="AI175" s="77"/>
      <c r="AJ175" s="78">
        <f>ROUND(AJ174/52,2)</f>
        <v>0</v>
      </c>
      <c r="AK175" s="77"/>
      <c r="AL175" s="78">
        <f>ROUND(AL174/52,2)</f>
        <v>0</v>
      </c>
      <c r="AM175" s="77"/>
      <c r="AN175" s="79">
        <f>ROUND(AN174/52,2)</f>
        <v>0</v>
      </c>
      <c r="AO175" s="77"/>
      <c r="AP175" s="78">
        <f>ROUND(AP174/52,2)</f>
        <v>0</v>
      </c>
      <c r="AQ175" s="77"/>
      <c r="AR175" s="78">
        <f>ROUND(AR174/52,2)</f>
        <v>0</v>
      </c>
      <c r="AS175" s="77"/>
      <c r="AT175" s="79">
        <f>ROUND(AT174/52,2)</f>
        <v>0</v>
      </c>
      <c r="AV175" s="111"/>
    </row>
    <row r="176" spans="1:48" ht="3.95" customHeight="1" x14ac:dyDescent="0.2">
      <c r="A176" s="160" t="s">
        <v>76</v>
      </c>
      <c r="B176" s="112"/>
      <c r="C176" s="80"/>
      <c r="D176" s="14"/>
      <c r="E176" s="80"/>
      <c r="F176" s="14"/>
      <c r="G176" s="80"/>
      <c r="H176" s="14"/>
      <c r="I176" s="80"/>
      <c r="J176" s="15"/>
      <c r="K176" s="80"/>
      <c r="L176" s="14"/>
      <c r="M176" s="80"/>
      <c r="N176" s="14"/>
      <c r="O176" s="80"/>
      <c r="P176" s="15"/>
      <c r="Q176" s="80"/>
      <c r="R176" s="14"/>
      <c r="S176" s="80"/>
      <c r="T176" s="14"/>
      <c r="U176" s="80"/>
      <c r="V176" s="15"/>
      <c r="W176" s="80"/>
      <c r="X176" s="14"/>
      <c r="Y176" s="80"/>
      <c r="Z176" s="14"/>
      <c r="AA176" s="80"/>
      <c r="AB176" s="15"/>
      <c r="AC176" s="80"/>
      <c r="AD176" s="14"/>
      <c r="AE176" s="80"/>
      <c r="AF176" s="14"/>
      <c r="AG176" s="80"/>
      <c r="AH176" s="15"/>
      <c r="AI176" s="80"/>
      <c r="AJ176" s="14"/>
      <c r="AK176" s="80"/>
      <c r="AL176" s="14"/>
      <c r="AM176" s="80"/>
      <c r="AN176" s="15"/>
      <c r="AO176" s="80"/>
      <c r="AP176" s="14"/>
      <c r="AQ176" s="80"/>
      <c r="AR176" s="14"/>
      <c r="AS176" s="80"/>
      <c r="AT176" s="15"/>
      <c r="AV176" s="111"/>
    </row>
    <row r="177" spans="1:48" ht="12.75" customHeight="1" x14ac:dyDescent="0.2">
      <c r="A177" s="161"/>
      <c r="B177" s="119" t="s">
        <v>77</v>
      </c>
      <c r="C177" s="54"/>
      <c r="D177" s="81">
        <v>0.67</v>
      </c>
      <c r="E177" s="54"/>
      <c r="F177" s="82">
        <f>+$D177</f>
        <v>0.67</v>
      </c>
      <c r="G177" s="54"/>
      <c r="H177" s="82">
        <f>+$D177</f>
        <v>0.67</v>
      </c>
      <c r="I177" s="54"/>
      <c r="J177" s="83">
        <f>+$D177</f>
        <v>0.67</v>
      </c>
      <c r="K177" s="54"/>
      <c r="L177" s="82">
        <f>+$D177</f>
        <v>0.67</v>
      </c>
      <c r="M177" s="54"/>
      <c r="N177" s="82">
        <f>+$D177</f>
        <v>0.67</v>
      </c>
      <c r="O177" s="54"/>
      <c r="P177" s="83">
        <f>+$D177</f>
        <v>0.67</v>
      </c>
      <c r="Q177" s="54"/>
      <c r="R177" s="82">
        <f>+$D177</f>
        <v>0.67</v>
      </c>
      <c r="S177" s="54"/>
      <c r="T177" s="82">
        <f>+$D177</f>
        <v>0.67</v>
      </c>
      <c r="U177" s="54"/>
      <c r="V177" s="83">
        <f>+$D177</f>
        <v>0.67</v>
      </c>
      <c r="W177" s="54"/>
      <c r="X177" s="82">
        <f>+$D177</f>
        <v>0.67</v>
      </c>
      <c r="Y177" s="54"/>
      <c r="Z177" s="82">
        <f>+$D177</f>
        <v>0.67</v>
      </c>
      <c r="AA177" s="54"/>
      <c r="AB177" s="83">
        <f>+$D177</f>
        <v>0.67</v>
      </c>
      <c r="AC177" s="54"/>
      <c r="AD177" s="82">
        <f>+$D177</f>
        <v>0.67</v>
      </c>
      <c r="AE177" s="54"/>
      <c r="AF177" s="82">
        <f>+$D177</f>
        <v>0.67</v>
      </c>
      <c r="AG177" s="54"/>
      <c r="AH177" s="83">
        <f>+$D177</f>
        <v>0.67</v>
      </c>
      <c r="AI177" s="54"/>
      <c r="AJ177" s="82">
        <f>+$D177</f>
        <v>0.67</v>
      </c>
      <c r="AK177" s="54"/>
      <c r="AL177" s="82">
        <f>+$D177</f>
        <v>0.67</v>
      </c>
      <c r="AM177" s="54"/>
      <c r="AN177" s="83">
        <f>+$D177</f>
        <v>0.67</v>
      </c>
      <c r="AO177" s="54"/>
      <c r="AP177" s="82">
        <f>+$D177</f>
        <v>0.67</v>
      </c>
      <c r="AQ177" s="54"/>
      <c r="AR177" s="82">
        <f>+$D177</f>
        <v>0.67</v>
      </c>
      <c r="AS177" s="54"/>
      <c r="AT177" s="83">
        <f>+$D177</f>
        <v>0.67</v>
      </c>
      <c r="AV177" s="111"/>
    </row>
    <row r="178" spans="1:48" ht="12.75" customHeight="1" x14ac:dyDescent="0.2">
      <c r="A178" s="161"/>
      <c r="B178" s="113" t="s">
        <v>78</v>
      </c>
      <c r="C178" s="54"/>
      <c r="D178" s="84">
        <v>200</v>
      </c>
      <c r="E178" s="54"/>
      <c r="F178" s="84">
        <v>250</v>
      </c>
      <c r="G178" s="54"/>
      <c r="H178" s="84">
        <v>250</v>
      </c>
      <c r="I178" s="54"/>
      <c r="J178" s="85">
        <v>210</v>
      </c>
      <c r="K178" s="54"/>
      <c r="L178" s="84">
        <v>250</v>
      </c>
      <c r="M178" s="54"/>
      <c r="N178" s="84">
        <v>180</v>
      </c>
      <c r="O178" s="54"/>
      <c r="P178" s="85">
        <v>250</v>
      </c>
      <c r="Q178" s="54"/>
      <c r="R178" s="84">
        <v>250</v>
      </c>
      <c r="S178" s="54"/>
      <c r="T178" s="84">
        <v>180</v>
      </c>
      <c r="U178" s="54"/>
      <c r="V178" s="85">
        <v>180</v>
      </c>
      <c r="W178" s="54"/>
      <c r="X178" s="84">
        <v>210</v>
      </c>
      <c r="Y178" s="54"/>
      <c r="Z178" s="84">
        <v>210</v>
      </c>
      <c r="AA178" s="54"/>
      <c r="AB178" s="85">
        <v>210</v>
      </c>
      <c r="AC178" s="54"/>
      <c r="AD178" s="84">
        <v>180</v>
      </c>
      <c r="AE178" s="54"/>
      <c r="AF178" s="84">
        <v>180</v>
      </c>
      <c r="AG178" s="54"/>
      <c r="AH178" s="85">
        <v>210</v>
      </c>
      <c r="AI178" s="54"/>
      <c r="AJ178" s="84">
        <v>210</v>
      </c>
      <c r="AK178" s="54"/>
      <c r="AL178" s="84">
        <v>250</v>
      </c>
      <c r="AM178" s="54"/>
      <c r="AN178" s="85">
        <v>210</v>
      </c>
      <c r="AO178" s="54"/>
      <c r="AP178" s="84">
        <v>210</v>
      </c>
      <c r="AQ178" s="54"/>
      <c r="AR178" s="84">
        <v>250</v>
      </c>
      <c r="AS178" s="54"/>
      <c r="AT178" s="85">
        <v>250</v>
      </c>
      <c r="AV178" s="111"/>
    </row>
    <row r="179" spans="1:48" ht="12.75" customHeight="1" x14ac:dyDescent="0.2">
      <c r="A179" s="162"/>
      <c r="B179" s="128" t="s">
        <v>79</v>
      </c>
      <c r="C179" s="86"/>
      <c r="D179" s="60">
        <f>IFERROR(ROUND((D177*D178)/D$7,2),0)</f>
        <v>0</v>
      </c>
      <c r="E179" s="86"/>
      <c r="F179" s="60">
        <f>IFERROR(ROUND((F177*F178)/F$7,2),0)</f>
        <v>0</v>
      </c>
      <c r="G179" s="86"/>
      <c r="H179" s="60">
        <f>IFERROR(ROUND((H177*H178)/H$7,2),0)</f>
        <v>0</v>
      </c>
      <c r="I179" s="86"/>
      <c r="J179" s="61">
        <f>IFERROR(ROUND((J177*J178)/J$7,2),0)</f>
        <v>0</v>
      </c>
      <c r="K179" s="86"/>
      <c r="L179" s="60">
        <f>IFERROR(ROUND((L177*L178)/L$7,2),0)</f>
        <v>0</v>
      </c>
      <c r="M179" s="86"/>
      <c r="N179" s="60">
        <f>IFERROR(ROUND((N177*N178)/N$7,2),0)</f>
        <v>0</v>
      </c>
      <c r="O179" s="86"/>
      <c r="P179" s="61">
        <f>IFERROR(ROUND((P177*P178)/P$7,2),0)</f>
        <v>0</v>
      </c>
      <c r="Q179" s="86"/>
      <c r="R179" s="60">
        <f>IFERROR(ROUND((R177*R178)/R$7,2),0)</f>
        <v>0</v>
      </c>
      <c r="S179" s="86"/>
      <c r="T179" s="60">
        <f>IFERROR(ROUND((T177*T178)/T$7,2),0)</f>
        <v>0</v>
      </c>
      <c r="U179" s="86"/>
      <c r="V179" s="61">
        <f>IFERROR(ROUND((V177*V178)/V$7,2),0)</f>
        <v>0</v>
      </c>
      <c r="W179" s="86"/>
      <c r="X179" s="60">
        <f>IFERROR(ROUND((X177*X178)/X$7,2),0)</f>
        <v>0</v>
      </c>
      <c r="Y179" s="86"/>
      <c r="Z179" s="60">
        <f>IFERROR(ROUND((Z177*Z178)/Z$7,2),0)</f>
        <v>0</v>
      </c>
      <c r="AA179" s="86"/>
      <c r="AB179" s="61">
        <f>IFERROR(ROUND((AB177*AB178)/AB$7,2),0)</f>
        <v>0</v>
      </c>
      <c r="AC179" s="86"/>
      <c r="AD179" s="60">
        <f>IFERROR(ROUND((AD177*AD178)/AD$7,2),0)</f>
        <v>0</v>
      </c>
      <c r="AE179" s="86"/>
      <c r="AF179" s="60">
        <f>IFERROR(ROUND((AF177*AF178)/AF$7,2),0)</f>
        <v>0</v>
      </c>
      <c r="AG179" s="86"/>
      <c r="AH179" s="61">
        <f>IFERROR(ROUND((AH177*AH178)/AH$7,2),0)</f>
        <v>0</v>
      </c>
      <c r="AI179" s="86"/>
      <c r="AJ179" s="60">
        <f>IFERROR(ROUND((AJ177*AJ178)/AJ$7,2),0)</f>
        <v>0</v>
      </c>
      <c r="AK179" s="86"/>
      <c r="AL179" s="60">
        <f>IFERROR(ROUND((AL177*AL178)/AL$7,2),0)</f>
        <v>0</v>
      </c>
      <c r="AM179" s="86"/>
      <c r="AN179" s="61">
        <f>IFERROR(ROUND((AN177*AN178)/AN$7,2),0)</f>
        <v>0</v>
      </c>
      <c r="AO179" s="86"/>
      <c r="AP179" s="60">
        <f>IFERROR(ROUND((AP177*AP178)/AP$7,2),0)</f>
        <v>0</v>
      </c>
      <c r="AQ179" s="86"/>
      <c r="AR179" s="60">
        <f>IFERROR(ROUND((AR177*AR178)/AR$7,2),0)</f>
        <v>0</v>
      </c>
      <c r="AS179" s="86"/>
      <c r="AT179" s="61">
        <f>IFERROR(ROUND((AT177*AT178)/AT$7,2),0)</f>
        <v>0</v>
      </c>
      <c r="AV179" s="107"/>
    </row>
    <row r="180" spans="1:48" ht="3.95" customHeight="1" x14ac:dyDescent="0.2">
      <c r="A180" s="160" t="s">
        <v>80</v>
      </c>
      <c r="B180" s="112"/>
      <c r="C180" s="80"/>
      <c r="D180" s="14"/>
      <c r="E180" s="80"/>
      <c r="F180" s="14"/>
      <c r="G180" s="80"/>
      <c r="H180" s="14"/>
      <c r="I180" s="80"/>
      <c r="J180" s="15"/>
      <c r="K180" s="80"/>
      <c r="L180" s="14"/>
      <c r="M180" s="80"/>
      <c r="N180" s="14"/>
      <c r="O180" s="80"/>
      <c r="P180" s="15"/>
      <c r="Q180" s="80"/>
      <c r="R180" s="14"/>
      <c r="S180" s="80"/>
      <c r="T180" s="14"/>
      <c r="U180" s="80"/>
      <c r="V180" s="15"/>
      <c r="W180" s="80"/>
      <c r="X180" s="14"/>
      <c r="Y180" s="80"/>
      <c r="Z180" s="14"/>
      <c r="AA180" s="80"/>
      <c r="AB180" s="15"/>
      <c r="AC180" s="80"/>
      <c r="AD180" s="14"/>
      <c r="AE180" s="80"/>
      <c r="AF180" s="14"/>
      <c r="AG180" s="80"/>
      <c r="AH180" s="15"/>
      <c r="AI180" s="80"/>
      <c r="AJ180" s="14"/>
      <c r="AK180" s="80"/>
      <c r="AL180" s="14"/>
      <c r="AM180" s="80"/>
      <c r="AN180" s="15"/>
      <c r="AO180" s="80"/>
      <c r="AP180" s="14"/>
      <c r="AQ180" s="80"/>
      <c r="AR180" s="14"/>
      <c r="AS180" s="80"/>
      <c r="AT180" s="15"/>
      <c r="AV180" s="111"/>
    </row>
    <row r="181" spans="1:48" ht="12.75" customHeight="1" x14ac:dyDescent="0.2">
      <c r="A181" s="161"/>
      <c r="B181" s="131" t="s">
        <v>81</v>
      </c>
      <c r="C181" s="54"/>
      <c r="D181" s="28">
        <v>270</v>
      </c>
      <c r="E181" s="54"/>
      <c r="F181" s="87">
        <f>+$D181</f>
        <v>270</v>
      </c>
      <c r="G181" s="88"/>
      <c r="H181" s="87">
        <f>+$D181</f>
        <v>270</v>
      </c>
      <c r="I181" s="88"/>
      <c r="J181" s="89">
        <f>+$D181</f>
        <v>270</v>
      </c>
      <c r="K181" s="88"/>
      <c r="L181" s="87">
        <f>+$D181</f>
        <v>270</v>
      </c>
      <c r="M181" s="88"/>
      <c r="N181" s="87">
        <f>+$D181</f>
        <v>270</v>
      </c>
      <c r="O181" s="88"/>
      <c r="P181" s="89">
        <f>+$D181</f>
        <v>270</v>
      </c>
      <c r="Q181" s="88"/>
      <c r="R181" s="87">
        <f>+$D181</f>
        <v>270</v>
      </c>
      <c r="S181" s="88"/>
      <c r="T181" s="87">
        <f>+$D181</f>
        <v>270</v>
      </c>
      <c r="U181" s="88"/>
      <c r="V181" s="89">
        <f>+$D181</f>
        <v>270</v>
      </c>
      <c r="W181" s="88"/>
      <c r="X181" s="87">
        <f>+$D181</f>
        <v>270</v>
      </c>
      <c r="Y181" s="88"/>
      <c r="Z181" s="87">
        <f>+$D181</f>
        <v>270</v>
      </c>
      <c r="AA181" s="88"/>
      <c r="AB181" s="89">
        <f>+$D181</f>
        <v>270</v>
      </c>
      <c r="AC181" s="88"/>
      <c r="AD181" s="87">
        <f>+$D181</f>
        <v>270</v>
      </c>
      <c r="AE181" s="88"/>
      <c r="AF181" s="87">
        <f>+$D181</f>
        <v>270</v>
      </c>
      <c r="AG181" s="88"/>
      <c r="AH181" s="89">
        <f>+$D181</f>
        <v>270</v>
      </c>
      <c r="AI181" s="88"/>
      <c r="AJ181" s="87">
        <f>+$D181</f>
        <v>270</v>
      </c>
      <c r="AK181" s="88"/>
      <c r="AL181" s="87">
        <f>+$D181</f>
        <v>270</v>
      </c>
      <c r="AM181" s="88"/>
      <c r="AN181" s="89">
        <f>+$D181</f>
        <v>270</v>
      </c>
      <c r="AO181" s="88"/>
      <c r="AP181" s="87">
        <f>+$D181</f>
        <v>270</v>
      </c>
      <c r="AQ181" s="88"/>
      <c r="AR181" s="87">
        <f>+$D181</f>
        <v>270</v>
      </c>
      <c r="AS181" s="88"/>
      <c r="AT181" s="89">
        <f>+$D181</f>
        <v>270</v>
      </c>
      <c r="AV181" s="107"/>
    </row>
    <row r="182" spans="1:48" ht="12.75" customHeight="1" x14ac:dyDescent="0.2">
      <c r="A182" s="161"/>
      <c r="B182" s="113" t="s">
        <v>82</v>
      </c>
      <c r="C182" s="54"/>
      <c r="D182" s="34">
        <f>ROUND((D181/(30*3)),2)</f>
        <v>3</v>
      </c>
      <c r="E182" s="54"/>
      <c r="F182" s="34">
        <f>ROUND((F181/(30*3)),2)</f>
        <v>3</v>
      </c>
      <c r="G182" s="54"/>
      <c r="H182" s="34">
        <f>ROUND((H181/(30*3)),2)</f>
        <v>3</v>
      </c>
      <c r="I182" s="54"/>
      <c r="J182" s="35">
        <f>ROUND((J181/(30*3)),2)</f>
        <v>3</v>
      </c>
      <c r="K182" s="54"/>
      <c r="L182" s="34">
        <f>ROUND((L181/(30*3)),2)</f>
        <v>3</v>
      </c>
      <c r="M182" s="54"/>
      <c r="N182" s="34">
        <f>ROUND((N181/(30*3)),2)</f>
        <v>3</v>
      </c>
      <c r="O182" s="54"/>
      <c r="P182" s="35">
        <f>ROUND((P181/(30*3)),2)</f>
        <v>3</v>
      </c>
      <c r="Q182" s="54"/>
      <c r="R182" s="34">
        <f>ROUND((R181/(30*3)),2)</f>
        <v>3</v>
      </c>
      <c r="S182" s="54"/>
      <c r="T182" s="34">
        <f>ROUND((T181/(30*3)),2)</f>
        <v>3</v>
      </c>
      <c r="U182" s="54"/>
      <c r="V182" s="35">
        <f>ROUND((V181/(30*3)),2)</f>
        <v>3</v>
      </c>
      <c r="W182" s="54"/>
      <c r="X182" s="34">
        <f>ROUND((X181/(30*3)),2)</f>
        <v>3</v>
      </c>
      <c r="Y182" s="54"/>
      <c r="Z182" s="34">
        <f>ROUND((Z181/(30*3)),2)</f>
        <v>3</v>
      </c>
      <c r="AA182" s="54"/>
      <c r="AB182" s="35">
        <f>ROUND((AB181/(30*3)),2)</f>
        <v>3</v>
      </c>
      <c r="AC182" s="54"/>
      <c r="AD182" s="34">
        <f>ROUND((AD181/(30*3)),2)</f>
        <v>3</v>
      </c>
      <c r="AE182" s="54"/>
      <c r="AF182" s="34">
        <f>ROUND((AF181/(30*3)),2)</f>
        <v>3</v>
      </c>
      <c r="AG182" s="54"/>
      <c r="AH182" s="35">
        <f>ROUND((AH181/(30*3)),2)</f>
        <v>3</v>
      </c>
      <c r="AI182" s="54"/>
      <c r="AJ182" s="34">
        <f>ROUND((AJ181/(30*3)),2)</f>
        <v>3</v>
      </c>
      <c r="AK182" s="54"/>
      <c r="AL182" s="34">
        <f>ROUND((AL181/(30*3)),2)</f>
        <v>3</v>
      </c>
      <c r="AM182" s="54"/>
      <c r="AN182" s="35">
        <f>ROUND((AN181/(30*3)),2)</f>
        <v>3</v>
      </c>
      <c r="AO182" s="54"/>
      <c r="AP182" s="34">
        <f>ROUND((AP181/(30*3)),2)</f>
        <v>3</v>
      </c>
      <c r="AQ182" s="54"/>
      <c r="AR182" s="34">
        <f>ROUND((AR181/(30*3)),2)</f>
        <v>3</v>
      </c>
      <c r="AS182" s="54"/>
      <c r="AT182" s="35">
        <f>ROUND((AT181/(30*3)),2)</f>
        <v>3</v>
      </c>
      <c r="AV182" s="111"/>
    </row>
    <row r="183" spans="1:48" ht="3.95" customHeight="1" x14ac:dyDescent="0.2">
      <c r="A183" s="161"/>
      <c r="B183" s="113"/>
      <c r="C183" s="54"/>
      <c r="D183" s="90"/>
      <c r="E183" s="54"/>
      <c r="F183" s="90"/>
      <c r="G183" s="54"/>
      <c r="H183" s="90"/>
      <c r="I183" s="54"/>
      <c r="J183" s="91"/>
      <c r="K183" s="54"/>
      <c r="L183" s="90"/>
      <c r="M183" s="54"/>
      <c r="N183" s="90"/>
      <c r="O183" s="54"/>
      <c r="P183" s="91"/>
      <c r="Q183" s="54"/>
      <c r="R183" s="90"/>
      <c r="S183" s="54"/>
      <c r="T183" s="90"/>
      <c r="U183" s="54"/>
      <c r="V183" s="91"/>
      <c r="W183" s="54"/>
      <c r="X183" s="90"/>
      <c r="Y183" s="54"/>
      <c r="Z183" s="90"/>
      <c r="AA183" s="54"/>
      <c r="AB183" s="91"/>
      <c r="AC183" s="54"/>
      <c r="AD183" s="90"/>
      <c r="AE183" s="54"/>
      <c r="AF183" s="90"/>
      <c r="AG183" s="54"/>
      <c r="AH183" s="91"/>
      <c r="AI183" s="54"/>
      <c r="AJ183" s="90"/>
      <c r="AK183" s="54"/>
      <c r="AL183" s="90"/>
      <c r="AM183" s="54"/>
      <c r="AN183" s="91"/>
      <c r="AO183" s="54"/>
      <c r="AP183" s="90"/>
      <c r="AQ183" s="54"/>
      <c r="AR183" s="90"/>
      <c r="AS183" s="54"/>
      <c r="AT183" s="91"/>
      <c r="AV183" s="111"/>
    </row>
    <row r="184" spans="1:48" ht="12.75" customHeight="1" x14ac:dyDescent="0.2">
      <c r="A184" s="161"/>
      <c r="B184" s="132" t="s">
        <v>83</v>
      </c>
      <c r="C184" s="54"/>
      <c r="D184" s="84">
        <f>MAX(0,D36+D65+D94+D123+D152)</f>
        <v>0</v>
      </c>
      <c r="E184" s="54"/>
      <c r="F184" s="84">
        <f>MAX(0,F36+F65+F94+F123+F152)</f>
        <v>0</v>
      </c>
      <c r="G184" s="54"/>
      <c r="H184" s="84">
        <f>MAX(0,H36+H65+H94+H123+H152)</f>
        <v>0</v>
      </c>
      <c r="I184" s="54"/>
      <c r="J184" s="85">
        <f>MAX(0,J36+J65+J94+J123+J152)</f>
        <v>0</v>
      </c>
      <c r="K184" s="54"/>
      <c r="L184" s="84">
        <f>MAX(0,L36+L65+L94+L123+L152)</f>
        <v>0</v>
      </c>
      <c r="M184" s="54"/>
      <c r="N184" s="84">
        <f>MAX(0,N36+N65+N94+N123+N152)</f>
        <v>0</v>
      </c>
      <c r="O184" s="54"/>
      <c r="P184" s="85">
        <f>MAX(0,P36+P65+P94+P123+P152)</f>
        <v>0</v>
      </c>
      <c r="Q184" s="54"/>
      <c r="R184" s="84">
        <f>MAX(0,R36+R65+R94+R123+R152)</f>
        <v>0</v>
      </c>
      <c r="S184" s="54"/>
      <c r="T184" s="84">
        <f>MAX(0,T36+T65+T94+T123+T152)</f>
        <v>0</v>
      </c>
      <c r="U184" s="54"/>
      <c r="V184" s="85">
        <f>MAX(0,V36+V65+V94+V123+V152)</f>
        <v>0</v>
      </c>
      <c r="W184" s="54"/>
      <c r="X184" s="84">
        <f>MAX(0,X36+X65+X94+X123+X152)</f>
        <v>0</v>
      </c>
      <c r="Y184" s="54"/>
      <c r="Z184" s="84">
        <f>MAX(0,Z36+Z65+Z94+Z123+Z152)</f>
        <v>0</v>
      </c>
      <c r="AA184" s="54"/>
      <c r="AB184" s="85">
        <f>MAX(0,AB36+AB65+AB94+AB123+AB152)</f>
        <v>0</v>
      </c>
      <c r="AC184" s="54"/>
      <c r="AD184" s="84">
        <f>MAX(0,AD36+AD65+AD94+AD123+AD152)</f>
        <v>0</v>
      </c>
      <c r="AE184" s="54"/>
      <c r="AF184" s="84">
        <f>MAX(0,AF36+AF65+AF94+AF123+AF152)</f>
        <v>0</v>
      </c>
      <c r="AG184" s="54"/>
      <c r="AH184" s="85">
        <f>MAX(0,AH36+AH65+AH94+AH123+AH152)</f>
        <v>0</v>
      </c>
      <c r="AI184" s="54"/>
      <c r="AJ184" s="84">
        <f>MAX(0,AJ36+AJ65+AJ94+AJ123+AJ152)</f>
        <v>0</v>
      </c>
      <c r="AK184" s="54"/>
      <c r="AL184" s="84">
        <f>MAX(0,AL36+AL65+AL94+AL123+AL152)</f>
        <v>0</v>
      </c>
      <c r="AM184" s="54"/>
      <c r="AN184" s="85">
        <f>MAX(0,AN36+AN65+AN94+AN123+AN152)</f>
        <v>0</v>
      </c>
      <c r="AO184" s="54"/>
      <c r="AP184" s="84">
        <f>MAX(0,AP36+AP65+AP94+AP123+AP152)</f>
        <v>0</v>
      </c>
      <c r="AQ184" s="54"/>
      <c r="AR184" s="84">
        <f>MAX(0,AR36+AR65+AR94+AR123+AR152)</f>
        <v>0</v>
      </c>
      <c r="AS184" s="54"/>
      <c r="AT184" s="85">
        <f>MAX(0,AT36+AT65+AT94+AT123+AT152)</f>
        <v>0</v>
      </c>
      <c r="AV184" s="111"/>
    </row>
    <row r="185" spans="1:48" ht="12.75" customHeight="1" x14ac:dyDescent="0.2">
      <c r="A185" s="161"/>
      <c r="B185" s="113" t="s">
        <v>84</v>
      </c>
      <c r="C185" s="54"/>
      <c r="D185" s="92">
        <f>ROUND(D184/8,1)</f>
        <v>0</v>
      </c>
      <c r="E185" s="54"/>
      <c r="F185" s="92">
        <f>ROUND(F184/8,1)</f>
        <v>0</v>
      </c>
      <c r="G185" s="54"/>
      <c r="H185" s="92">
        <f>ROUND(H184/8,1)</f>
        <v>0</v>
      </c>
      <c r="I185" s="54"/>
      <c r="J185" s="93">
        <f>ROUND(J184/8,1)</f>
        <v>0</v>
      </c>
      <c r="K185" s="54"/>
      <c r="L185" s="92">
        <f>ROUND(L184/8,1)</f>
        <v>0</v>
      </c>
      <c r="M185" s="54"/>
      <c r="N185" s="92">
        <f>ROUND(N184/8,1)</f>
        <v>0</v>
      </c>
      <c r="O185" s="54"/>
      <c r="P185" s="93">
        <f>ROUND(P184/8,1)</f>
        <v>0</v>
      </c>
      <c r="Q185" s="54"/>
      <c r="R185" s="92">
        <f>ROUND(R184/8,1)</f>
        <v>0</v>
      </c>
      <c r="S185" s="54"/>
      <c r="T185" s="92">
        <f>ROUND(T184/8,1)</f>
        <v>0</v>
      </c>
      <c r="U185" s="54"/>
      <c r="V185" s="93">
        <f>ROUND(V184/8,1)</f>
        <v>0</v>
      </c>
      <c r="W185" s="54"/>
      <c r="X185" s="92">
        <f>ROUND(X184/8,1)</f>
        <v>0</v>
      </c>
      <c r="Y185" s="54"/>
      <c r="Z185" s="92">
        <f>ROUND(Z184/8,1)</f>
        <v>0</v>
      </c>
      <c r="AA185" s="54"/>
      <c r="AB185" s="93">
        <f>ROUND(AB184/8,1)</f>
        <v>0</v>
      </c>
      <c r="AC185" s="54"/>
      <c r="AD185" s="92">
        <f>ROUND(AD184/8,1)</f>
        <v>0</v>
      </c>
      <c r="AE185" s="54"/>
      <c r="AF185" s="92">
        <f>ROUND(AF184/8,1)</f>
        <v>0</v>
      </c>
      <c r="AG185" s="54"/>
      <c r="AH185" s="93">
        <f>ROUND(AH184/8,1)</f>
        <v>0</v>
      </c>
      <c r="AI185" s="54"/>
      <c r="AJ185" s="92">
        <f>ROUND(AJ184/8,1)</f>
        <v>0</v>
      </c>
      <c r="AK185" s="54"/>
      <c r="AL185" s="92">
        <f>ROUND(AL184/8,1)</f>
        <v>0</v>
      </c>
      <c r="AM185" s="54"/>
      <c r="AN185" s="93">
        <f>ROUND(AN184/8,1)</f>
        <v>0</v>
      </c>
      <c r="AO185" s="54"/>
      <c r="AP185" s="92">
        <f>ROUND(AP184/8,1)</f>
        <v>0</v>
      </c>
      <c r="AQ185" s="54"/>
      <c r="AR185" s="92">
        <f>ROUND(AR184/8,1)</f>
        <v>0</v>
      </c>
      <c r="AS185" s="54"/>
      <c r="AT185" s="93">
        <f>ROUND(AT184/8,1)</f>
        <v>0</v>
      </c>
      <c r="AV185" s="111"/>
    </row>
    <row r="186" spans="1:48" ht="12.75" customHeight="1" x14ac:dyDescent="0.2">
      <c r="A186" s="161"/>
      <c r="B186" s="113" t="s">
        <v>85</v>
      </c>
      <c r="C186" s="54"/>
      <c r="D186" s="34">
        <f>ROUND(D182*D185,2)</f>
        <v>0</v>
      </c>
      <c r="E186" s="54"/>
      <c r="F186" s="34">
        <f>ROUND(F182*F185,2)</f>
        <v>0</v>
      </c>
      <c r="G186" s="54"/>
      <c r="H186" s="34">
        <f>ROUND(H182*H185,2)</f>
        <v>0</v>
      </c>
      <c r="I186" s="54"/>
      <c r="J186" s="35">
        <f>ROUND(J182*J185,2)</f>
        <v>0</v>
      </c>
      <c r="K186" s="54"/>
      <c r="L186" s="34">
        <f>ROUND(L182*L185,2)</f>
        <v>0</v>
      </c>
      <c r="M186" s="54"/>
      <c r="N186" s="34">
        <f>ROUND(N182*N185,2)</f>
        <v>0</v>
      </c>
      <c r="O186" s="54"/>
      <c r="P186" s="35">
        <f>ROUND(P182*P185,2)</f>
        <v>0</v>
      </c>
      <c r="Q186" s="54"/>
      <c r="R186" s="34">
        <f>ROUND(R182*R185,2)</f>
        <v>0</v>
      </c>
      <c r="S186" s="54"/>
      <c r="T186" s="34">
        <f>ROUND(T182*T185,2)</f>
        <v>0</v>
      </c>
      <c r="U186" s="54"/>
      <c r="V186" s="35">
        <f>ROUND(V182*V185,2)</f>
        <v>0</v>
      </c>
      <c r="W186" s="54"/>
      <c r="X186" s="34">
        <f>ROUND(X182*X185,2)</f>
        <v>0</v>
      </c>
      <c r="Y186" s="54"/>
      <c r="Z186" s="34">
        <f>ROUND(Z182*Z185,2)</f>
        <v>0</v>
      </c>
      <c r="AA186" s="54"/>
      <c r="AB186" s="35">
        <f>ROUND(AB182*AB185,2)</f>
        <v>0</v>
      </c>
      <c r="AC186" s="54"/>
      <c r="AD186" s="34">
        <f>ROUND(AD182*AD185,2)</f>
        <v>0</v>
      </c>
      <c r="AE186" s="54"/>
      <c r="AF186" s="34">
        <f>ROUND(AF182*AF185,2)</f>
        <v>0</v>
      </c>
      <c r="AG186" s="54"/>
      <c r="AH186" s="35">
        <f>ROUND(AH182*AH185,2)</f>
        <v>0</v>
      </c>
      <c r="AI186" s="54"/>
      <c r="AJ186" s="34">
        <f>ROUND(AJ182*AJ185,2)</f>
        <v>0</v>
      </c>
      <c r="AK186" s="54"/>
      <c r="AL186" s="34">
        <f>ROUND(AL182*AL185,2)</f>
        <v>0</v>
      </c>
      <c r="AM186" s="54"/>
      <c r="AN186" s="35">
        <f>ROUND(AN182*AN185,2)</f>
        <v>0</v>
      </c>
      <c r="AO186" s="54"/>
      <c r="AP186" s="34">
        <f>ROUND(AP182*AP185,2)</f>
        <v>0</v>
      </c>
      <c r="AQ186" s="54"/>
      <c r="AR186" s="34">
        <f>ROUND(AR182*AR185,2)</f>
        <v>0</v>
      </c>
      <c r="AS186" s="54"/>
      <c r="AT186" s="35">
        <f>ROUND(AT182*AT185,2)</f>
        <v>0</v>
      </c>
      <c r="AV186" s="111"/>
    </row>
    <row r="187" spans="1:48" ht="12.75" customHeight="1" x14ac:dyDescent="0.2">
      <c r="A187" s="162"/>
      <c r="B187" s="128" t="s">
        <v>86</v>
      </c>
      <c r="C187" s="86"/>
      <c r="D187" s="60">
        <f>IFERROR(ROUND(D186/D$7,2),0)</f>
        <v>0</v>
      </c>
      <c r="E187" s="86"/>
      <c r="F187" s="60">
        <f>IFERROR(ROUND(F186/F$7,2),0)</f>
        <v>0</v>
      </c>
      <c r="G187" s="86"/>
      <c r="H187" s="60">
        <f>IFERROR(ROUND(H186/H$7,2),0)</f>
        <v>0</v>
      </c>
      <c r="I187" s="86"/>
      <c r="J187" s="61">
        <f>IFERROR(ROUND(J186/J$7,2),0)</f>
        <v>0</v>
      </c>
      <c r="K187" s="86"/>
      <c r="L187" s="60">
        <f>IFERROR(ROUND(L186/L$7,2),0)</f>
        <v>0</v>
      </c>
      <c r="M187" s="86"/>
      <c r="N187" s="60">
        <f>IFERROR(ROUND(N186/N$7,2),0)</f>
        <v>0</v>
      </c>
      <c r="O187" s="86"/>
      <c r="P187" s="61">
        <f>IFERROR(ROUND(P186/P$7,2),0)</f>
        <v>0</v>
      </c>
      <c r="Q187" s="86"/>
      <c r="R187" s="60">
        <f>IFERROR(ROUND(R186/R$7,2),0)</f>
        <v>0</v>
      </c>
      <c r="S187" s="86"/>
      <c r="T187" s="60">
        <f>IFERROR(ROUND(T186/T$7,2),0)</f>
        <v>0</v>
      </c>
      <c r="U187" s="86"/>
      <c r="V187" s="61">
        <f>IFERROR(ROUND(V186/V$7,2),0)</f>
        <v>0</v>
      </c>
      <c r="W187" s="86"/>
      <c r="X187" s="60">
        <f>IFERROR(ROUND(X186/X$7,2),0)</f>
        <v>0</v>
      </c>
      <c r="Y187" s="86"/>
      <c r="Z187" s="60">
        <f>IFERROR(ROUND(Z186/Z$7,2),0)</f>
        <v>0</v>
      </c>
      <c r="AA187" s="86"/>
      <c r="AB187" s="61">
        <f>IFERROR(ROUND(AB186/AB$7,2),0)</f>
        <v>0</v>
      </c>
      <c r="AC187" s="86"/>
      <c r="AD187" s="60">
        <f>IFERROR(ROUND(AD186/AD$7,2),0)</f>
        <v>0</v>
      </c>
      <c r="AE187" s="86"/>
      <c r="AF187" s="60">
        <f>IFERROR(ROUND(AF186/AF$7,2),0)</f>
        <v>0</v>
      </c>
      <c r="AG187" s="86"/>
      <c r="AH187" s="61">
        <f>IFERROR(ROUND(AH186/AH$7,2),0)</f>
        <v>0</v>
      </c>
      <c r="AI187" s="86"/>
      <c r="AJ187" s="60">
        <f>IFERROR(ROUND(AJ186/AJ$7,2),0)</f>
        <v>0</v>
      </c>
      <c r="AK187" s="86"/>
      <c r="AL187" s="60">
        <f>IFERROR(ROUND(AL186/AL$7,2),0)</f>
        <v>0</v>
      </c>
      <c r="AM187" s="86"/>
      <c r="AN187" s="61">
        <f>IFERROR(ROUND(AN186/AN$7,2),0)</f>
        <v>0</v>
      </c>
      <c r="AO187" s="86"/>
      <c r="AP187" s="60">
        <f>IFERROR(ROUND(AP186/AP$7,2),0)</f>
        <v>0</v>
      </c>
      <c r="AQ187" s="86"/>
      <c r="AR187" s="60">
        <f>IFERROR(ROUND(AR186/AR$7,2),0)</f>
        <v>0</v>
      </c>
      <c r="AS187" s="86"/>
      <c r="AT187" s="61">
        <f>IFERROR(ROUND(AT186/AT$7,2),0)</f>
        <v>0</v>
      </c>
      <c r="AV187" s="111"/>
    </row>
    <row r="188" spans="1:48" s="110" customFormat="1" ht="7.5" customHeight="1" x14ac:dyDescent="0.2">
      <c r="A188" s="160" t="s">
        <v>87</v>
      </c>
      <c r="B188" s="133"/>
      <c r="C188" s="115"/>
      <c r="D188" s="20"/>
      <c r="E188" s="16"/>
      <c r="F188" s="20"/>
      <c r="G188" s="16"/>
      <c r="H188" s="20"/>
      <c r="I188" s="16"/>
      <c r="J188" s="21"/>
      <c r="K188" s="16"/>
      <c r="L188" s="20"/>
      <c r="M188" s="16"/>
      <c r="N188" s="20"/>
      <c r="O188" s="16"/>
      <c r="P188" s="21"/>
      <c r="Q188" s="16"/>
      <c r="R188" s="20"/>
      <c r="S188" s="16"/>
      <c r="T188" s="20"/>
      <c r="U188" s="16"/>
      <c r="V188" s="21"/>
      <c r="W188" s="16"/>
      <c r="X188" s="20"/>
      <c r="Y188" s="16"/>
      <c r="Z188" s="20"/>
      <c r="AA188" s="16"/>
      <c r="AB188" s="21"/>
      <c r="AC188" s="16"/>
      <c r="AD188" s="20"/>
      <c r="AE188" s="16"/>
      <c r="AF188" s="20"/>
      <c r="AG188" s="16"/>
      <c r="AH188" s="21"/>
      <c r="AI188" s="16"/>
      <c r="AJ188" s="20"/>
      <c r="AK188" s="16"/>
      <c r="AL188" s="20"/>
      <c r="AM188" s="16"/>
      <c r="AN188" s="21"/>
      <c r="AO188" s="16"/>
      <c r="AP188" s="20"/>
      <c r="AQ188" s="16"/>
      <c r="AR188" s="20"/>
      <c r="AS188" s="16"/>
      <c r="AT188" s="21"/>
      <c r="AV188" s="107"/>
    </row>
    <row r="189" spans="1:48" s="110" customFormat="1" x14ac:dyDescent="0.2">
      <c r="A189" s="161"/>
      <c r="B189" s="116" t="s">
        <v>88</v>
      </c>
      <c r="C189" s="117"/>
      <c r="D189" s="141"/>
      <c r="E189" s="16"/>
      <c r="F189" s="141"/>
      <c r="G189" s="16"/>
      <c r="H189" s="141"/>
      <c r="I189" s="16"/>
      <c r="J189" s="143"/>
      <c r="K189" s="16"/>
      <c r="L189" s="141"/>
      <c r="M189" s="16"/>
      <c r="N189" s="141"/>
      <c r="O189" s="16"/>
      <c r="P189" s="143"/>
      <c r="Q189" s="16"/>
      <c r="R189" s="141"/>
      <c r="S189" s="16"/>
      <c r="T189" s="141"/>
      <c r="U189" s="16"/>
      <c r="V189" s="143"/>
      <c r="W189" s="16"/>
      <c r="X189" s="141"/>
      <c r="Y189" s="16"/>
      <c r="Z189" s="141"/>
      <c r="AA189" s="16"/>
      <c r="AB189" s="143"/>
      <c r="AC189" s="16"/>
      <c r="AD189" s="141"/>
      <c r="AE189" s="16"/>
      <c r="AF189" s="141"/>
      <c r="AG189" s="16"/>
      <c r="AH189" s="143"/>
      <c r="AI189" s="16"/>
      <c r="AJ189" s="141"/>
      <c r="AK189" s="16"/>
      <c r="AL189" s="141"/>
      <c r="AM189" s="16"/>
      <c r="AN189" s="143"/>
      <c r="AO189" s="16"/>
      <c r="AP189" s="141"/>
      <c r="AQ189" s="16"/>
      <c r="AR189" s="141"/>
      <c r="AS189" s="16"/>
      <c r="AT189" s="143"/>
      <c r="AV189" s="107"/>
    </row>
    <row r="190" spans="1:48" s="110" customFormat="1" x14ac:dyDescent="0.2">
      <c r="A190" s="161"/>
      <c r="B190" s="116" t="s">
        <v>89</v>
      </c>
      <c r="C190" s="117"/>
      <c r="D190" s="142"/>
      <c r="E190" s="16"/>
      <c r="F190" s="142"/>
      <c r="G190" s="16"/>
      <c r="H190" s="142"/>
      <c r="I190" s="16"/>
      <c r="J190" s="144"/>
      <c r="K190" s="16"/>
      <c r="L190" s="142"/>
      <c r="M190" s="16"/>
      <c r="N190" s="142"/>
      <c r="O190" s="16"/>
      <c r="P190" s="144"/>
      <c r="Q190" s="16"/>
      <c r="R190" s="142"/>
      <c r="S190" s="16"/>
      <c r="T190" s="142"/>
      <c r="U190" s="16"/>
      <c r="V190" s="144"/>
      <c r="W190" s="16"/>
      <c r="X190" s="142"/>
      <c r="Y190" s="16"/>
      <c r="Z190" s="142"/>
      <c r="AA190" s="16"/>
      <c r="AB190" s="144"/>
      <c r="AC190" s="16"/>
      <c r="AD190" s="142"/>
      <c r="AE190" s="16"/>
      <c r="AF190" s="142"/>
      <c r="AG190" s="16"/>
      <c r="AH190" s="144"/>
      <c r="AI190" s="16"/>
      <c r="AJ190" s="142"/>
      <c r="AK190" s="16"/>
      <c r="AL190" s="142"/>
      <c r="AM190" s="16"/>
      <c r="AN190" s="144"/>
      <c r="AO190" s="16"/>
      <c r="AP190" s="142"/>
      <c r="AQ190" s="16"/>
      <c r="AR190" s="142"/>
      <c r="AS190" s="16"/>
      <c r="AT190" s="144"/>
      <c r="AV190" s="111"/>
    </row>
    <row r="191" spans="1:48" s="110" customFormat="1" x14ac:dyDescent="0.2">
      <c r="A191" s="161"/>
      <c r="B191" s="116" t="s">
        <v>90</v>
      </c>
      <c r="C191" s="117"/>
      <c r="D191" s="142"/>
      <c r="E191" s="16"/>
      <c r="F191" s="142"/>
      <c r="G191" s="16"/>
      <c r="H191" s="142"/>
      <c r="I191" s="16"/>
      <c r="J191" s="144"/>
      <c r="K191" s="16"/>
      <c r="L191" s="142"/>
      <c r="M191" s="16"/>
      <c r="N191" s="142"/>
      <c r="O191" s="16"/>
      <c r="P191" s="144"/>
      <c r="Q191" s="16"/>
      <c r="R191" s="142"/>
      <c r="S191" s="16"/>
      <c r="T191" s="142"/>
      <c r="U191" s="16"/>
      <c r="V191" s="144"/>
      <c r="W191" s="16"/>
      <c r="X191" s="142"/>
      <c r="Y191" s="16"/>
      <c r="Z191" s="142"/>
      <c r="AA191" s="16"/>
      <c r="AB191" s="144"/>
      <c r="AC191" s="16"/>
      <c r="AD191" s="142"/>
      <c r="AE191" s="16"/>
      <c r="AF191" s="142"/>
      <c r="AG191" s="16"/>
      <c r="AH191" s="144"/>
      <c r="AI191" s="16"/>
      <c r="AJ191" s="142"/>
      <c r="AK191" s="16"/>
      <c r="AL191" s="142"/>
      <c r="AM191" s="16"/>
      <c r="AN191" s="144"/>
      <c r="AO191" s="16"/>
      <c r="AP191" s="142"/>
      <c r="AQ191" s="16"/>
      <c r="AR191" s="142"/>
      <c r="AS191" s="16"/>
      <c r="AT191" s="144"/>
      <c r="AV191" s="107"/>
    </row>
    <row r="192" spans="1:48" s="110" customFormat="1" x14ac:dyDescent="0.2">
      <c r="A192" s="161"/>
      <c r="B192" s="116" t="s">
        <v>91</v>
      </c>
      <c r="C192" s="117"/>
      <c r="D192" s="94" t="str">
        <f>IF(D189="Yes",500,"")</f>
        <v/>
      </c>
      <c r="E192" s="16"/>
      <c r="F192" s="94" t="str">
        <f>IF(F189="Yes",500,"")</f>
        <v/>
      </c>
      <c r="G192" s="16"/>
      <c r="H192" s="94" t="str">
        <f>IF(H189="Yes",500,"")</f>
        <v/>
      </c>
      <c r="I192" s="16"/>
      <c r="J192" s="95"/>
      <c r="K192" s="16"/>
      <c r="L192" s="94" t="str">
        <f>IF(L189="Yes",500,"")</f>
        <v/>
      </c>
      <c r="M192" s="16"/>
      <c r="N192" s="94" t="str">
        <f>IF(N189="Yes",500,"")</f>
        <v/>
      </c>
      <c r="O192" s="16"/>
      <c r="P192" s="95" t="str">
        <f>IF(P189="Yes",500,"")</f>
        <v/>
      </c>
      <c r="Q192" s="16"/>
      <c r="R192" s="94" t="str">
        <f>IF(R189="Yes",500,"")</f>
        <v/>
      </c>
      <c r="S192" s="16"/>
      <c r="T192" s="94" t="str">
        <f>IF(T189="Yes",500,"")</f>
        <v/>
      </c>
      <c r="U192" s="16"/>
      <c r="V192" s="95" t="str">
        <f>IF(V189="Yes",500,"")</f>
        <v/>
      </c>
      <c r="W192" s="16"/>
      <c r="X192" s="94" t="str">
        <f>IF(X189="Yes",500,"")</f>
        <v/>
      </c>
      <c r="Y192" s="16"/>
      <c r="Z192" s="94" t="str">
        <f>IF(Z189="Yes",500,"")</f>
        <v/>
      </c>
      <c r="AA192" s="16"/>
      <c r="AB192" s="95" t="str">
        <f>IF(AB189="Yes",500,"")</f>
        <v/>
      </c>
      <c r="AC192" s="16"/>
      <c r="AD192" s="94" t="str">
        <f>IF(AD189="Yes",500,"")</f>
        <v/>
      </c>
      <c r="AE192" s="16"/>
      <c r="AF192" s="94" t="str">
        <f>IF(AF189="Yes",500,"")</f>
        <v/>
      </c>
      <c r="AG192" s="16"/>
      <c r="AH192" s="95" t="str">
        <f>IF(AH189="Yes",500,"")</f>
        <v/>
      </c>
      <c r="AI192" s="16"/>
      <c r="AJ192" s="94" t="str">
        <f>IF(AJ189="Yes",500,"")</f>
        <v/>
      </c>
      <c r="AK192" s="16"/>
      <c r="AL192" s="94" t="str">
        <f>IF(AL189="Yes",500,"")</f>
        <v/>
      </c>
      <c r="AM192" s="16"/>
      <c r="AN192" s="95" t="str">
        <f>IF(AN189="Yes",500,"")</f>
        <v/>
      </c>
      <c r="AO192" s="16"/>
      <c r="AP192" s="94" t="str">
        <f>IF(AP189="Yes",500,"")</f>
        <v/>
      </c>
      <c r="AQ192" s="16"/>
      <c r="AR192" s="94" t="str">
        <f>IF(AR189="Yes",500,"")</f>
        <v/>
      </c>
      <c r="AS192" s="16"/>
      <c r="AT192" s="95" t="str">
        <f>IF(AT189="Yes",500,"")</f>
        <v/>
      </c>
      <c r="AV192" s="111"/>
    </row>
    <row r="193" spans="1:48" s="110" customFormat="1" x14ac:dyDescent="0.2">
      <c r="A193" s="161"/>
      <c r="B193" s="116" t="s">
        <v>92</v>
      </c>
      <c r="C193" s="117"/>
      <c r="D193" s="94" t="str">
        <f>IF(D189="Yes",200,"")</f>
        <v/>
      </c>
      <c r="E193" s="16"/>
      <c r="F193" s="94" t="str">
        <f>IF(F189="Yes",200,"")</f>
        <v/>
      </c>
      <c r="G193" s="16"/>
      <c r="H193" s="94" t="str">
        <f>IF(H189="Yes",200,"")</f>
        <v/>
      </c>
      <c r="I193" s="16"/>
      <c r="J193" s="95"/>
      <c r="K193" s="16"/>
      <c r="L193" s="94" t="str">
        <f>IF(L189="Yes",200,"")</f>
        <v/>
      </c>
      <c r="M193" s="16"/>
      <c r="N193" s="94" t="str">
        <f>IF(N189="Yes",200,"")</f>
        <v/>
      </c>
      <c r="O193" s="16"/>
      <c r="P193" s="95" t="str">
        <f>IF(P189="Yes",200,"")</f>
        <v/>
      </c>
      <c r="Q193" s="16"/>
      <c r="R193" s="94" t="str">
        <f>IF(R189="Yes",200,"")</f>
        <v/>
      </c>
      <c r="S193" s="16"/>
      <c r="T193" s="94" t="str">
        <f>IF(T189="Yes",200,"")</f>
        <v/>
      </c>
      <c r="U193" s="16"/>
      <c r="V193" s="95" t="str">
        <f>IF(V189="Yes",200,"")</f>
        <v/>
      </c>
      <c r="W193" s="16"/>
      <c r="X193" s="94" t="str">
        <f>IF(X189="Yes",200,"")</f>
        <v/>
      </c>
      <c r="Y193" s="16"/>
      <c r="Z193" s="94" t="str">
        <f>IF(Z189="Yes",200,"")</f>
        <v/>
      </c>
      <c r="AA193" s="16"/>
      <c r="AB193" s="95" t="str">
        <f>IF(AB189="Yes",200,"")</f>
        <v/>
      </c>
      <c r="AC193" s="16"/>
      <c r="AD193" s="94" t="str">
        <f>IF(AD189="Yes",200,"")</f>
        <v/>
      </c>
      <c r="AE193" s="16"/>
      <c r="AF193" s="94" t="str">
        <f>IF(AF189="Yes",200,"")</f>
        <v/>
      </c>
      <c r="AG193" s="16"/>
      <c r="AH193" s="95" t="str">
        <f>IF(AH189="Yes",200,"")</f>
        <v/>
      </c>
      <c r="AI193" s="16"/>
      <c r="AJ193" s="94" t="str">
        <f>IF(AJ189="Yes",200,"")</f>
        <v/>
      </c>
      <c r="AK193" s="16"/>
      <c r="AL193" s="94" t="str">
        <f>IF(AL189="Yes",200,"")</f>
        <v/>
      </c>
      <c r="AM193" s="16"/>
      <c r="AN193" s="95" t="str">
        <f>IF(AN189="Yes",200,"")</f>
        <v/>
      </c>
      <c r="AO193" s="16"/>
      <c r="AP193" s="94" t="str">
        <f>IF(AP189="Yes",200,"")</f>
        <v/>
      </c>
      <c r="AQ193" s="16"/>
      <c r="AR193" s="94" t="str">
        <f>IF(AR189="Yes",200,"")</f>
        <v/>
      </c>
      <c r="AS193" s="16"/>
      <c r="AT193" s="95" t="str">
        <f>IF(AT189="Yes",200,"")</f>
        <v/>
      </c>
      <c r="AV193" s="107"/>
    </row>
    <row r="194" spans="1:48" s="110" customFormat="1" x14ac:dyDescent="0.2">
      <c r="A194" s="161"/>
      <c r="B194" s="116" t="s">
        <v>93</v>
      </c>
      <c r="C194" s="117"/>
      <c r="D194" s="94" t="str">
        <f>IF(D189="Yes",500,"")</f>
        <v/>
      </c>
      <c r="E194" s="16"/>
      <c r="F194" s="94" t="str">
        <f>IF(F189="Yes",500,"")</f>
        <v/>
      </c>
      <c r="G194" s="16"/>
      <c r="H194" s="94" t="str">
        <f>IF(H189="Yes",500,"")</f>
        <v/>
      </c>
      <c r="I194" s="16"/>
      <c r="J194" s="95"/>
      <c r="K194" s="16"/>
      <c r="L194" s="94" t="str">
        <f>IF(L189="Yes",500,"")</f>
        <v/>
      </c>
      <c r="M194" s="16"/>
      <c r="N194" s="94" t="str">
        <f>IF(N189="Yes",500,"")</f>
        <v/>
      </c>
      <c r="O194" s="16"/>
      <c r="P194" s="95" t="str">
        <f>IF(P189="Yes",500,"")</f>
        <v/>
      </c>
      <c r="Q194" s="16"/>
      <c r="R194" s="94" t="str">
        <f>IF(R189="Yes",500,"")</f>
        <v/>
      </c>
      <c r="S194" s="16"/>
      <c r="T194" s="94" t="str">
        <f>IF(T189="Yes",500,"")</f>
        <v/>
      </c>
      <c r="U194" s="16"/>
      <c r="V194" s="95" t="str">
        <f>IF(V189="Yes",500,"")</f>
        <v/>
      </c>
      <c r="W194" s="16"/>
      <c r="X194" s="94" t="str">
        <f>IF(X189="Yes",500,"")</f>
        <v/>
      </c>
      <c r="Y194" s="16"/>
      <c r="Z194" s="94" t="str">
        <f>IF(Z189="Yes",500,"")</f>
        <v/>
      </c>
      <c r="AA194" s="16"/>
      <c r="AB194" s="95" t="str">
        <f>IF(AB189="Yes",500,"")</f>
        <v/>
      </c>
      <c r="AC194" s="16"/>
      <c r="AD194" s="94" t="str">
        <f>IF(AD189="Yes",500,"")</f>
        <v/>
      </c>
      <c r="AE194" s="16"/>
      <c r="AF194" s="94" t="str">
        <f>IF(AF189="Yes",500,"")</f>
        <v/>
      </c>
      <c r="AG194" s="16"/>
      <c r="AH194" s="95" t="str">
        <f>IF(AH189="Yes",500,"")</f>
        <v/>
      </c>
      <c r="AI194" s="16"/>
      <c r="AJ194" s="94" t="str">
        <f>IF(AJ189="Yes",500,"")</f>
        <v/>
      </c>
      <c r="AK194" s="16"/>
      <c r="AL194" s="94" t="str">
        <f>IF(AL189="Yes",500,"")</f>
        <v/>
      </c>
      <c r="AM194" s="16"/>
      <c r="AN194" s="95" t="str">
        <f>IF(AN189="Yes",500,"")</f>
        <v/>
      </c>
      <c r="AO194" s="16"/>
      <c r="AP194" s="94" t="str">
        <f>IF(AP189="Yes",500,"")</f>
        <v/>
      </c>
      <c r="AQ194" s="16"/>
      <c r="AR194" s="94" t="str">
        <f>IF(AR189="Yes",500,"")</f>
        <v/>
      </c>
      <c r="AS194" s="16"/>
      <c r="AT194" s="95" t="str">
        <f>IF(AT189="Yes",500,"")</f>
        <v/>
      </c>
      <c r="AV194" s="111"/>
    </row>
    <row r="195" spans="1:48" x14ac:dyDescent="0.2">
      <c r="A195" s="161"/>
      <c r="B195" s="134" t="s">
        <v>94</v>
      </c>
      <c r="C195" s="86"/>
      <c r="D195" s="60" t="str">
        <f>IFERROR(IF(D189="No",0,ROUND(SUM(D190:D194)*12/52/D7,2)),"")</f>
        <v/>
      </c>
      <c r="E195" s="96"/>
      <c r="F195" s="60" t="str">
        <f>IFERROR(IF(F189="No",0,ROUND(SUM(F190:F194)*12/52/F7,2)),"")</f>
        <v/>
      </c>
      <c r="G195" s="96"/>
      <c r="H195" s="60" t="str">
        <f>IFERROR(IF(H189="No",0,ROUND(SUM(H190:H194)*12/52/H7,2)),"")</f>
        <v/>
      </c>
      <c r="I195" s="96"/>
      <c r="J195" s="61" t="str">
        <f>IFERROR(IF(J189="No",0,ROUND(SUM(J190:J194)*12/52/J7,2)),"")</f>
        <v/>
      </c>
      <c r="K195" s="96"/>
      <c r="L195" s="60" t="str">
        <f>IFERROR(IF(L189="No",0,ROUND(SUM(L190:L194)*12/52/L7,2)),"")</f>
        <v/>
      </c>
      <c r="M195" s="96"/>
      <c r="N195" s="60" t="str">
        <f>IFERROR(IF(N189="No",0,ROUND(SUM(N190:N194)*12/52/N7,2)),"")</f>
        <v/>
      </c>
      <c r="O195" s="96"/>
      <c r="P195" s="61" t="str">
        <f>IFERROR(IF(P189="No",0,ROUND(SUM(P190:P194)*12/52/P7,2)),"")</f>
        <v/>
      </c>
      <c r="Q195" s="96"/>
      <c r="R195" s="60" t="str">
        <f>IFERROR(IF(R189="No",0,ROUND(SUM(R190:R194)*12/52/R7,2)),"")</f>
        <v/>
      </c>
      <c r="S195" s="96"/>
      <c r="T195" s="60" t="str">
        <f>IFERROR(IF(T189="No",0,ROUND(SUM(T190:T194)*12/52/T7,2)),"")</f>
        <v/>
      </c>
      <c r="U195" s="96"/>
      <c r="V195" s="61" t="str">
        <f>IFERROR(IF(V189="No",0,ROUND(SUM(V190:V194)*12/52/V7,2)),"")</f>
        <v/>
      </c>
      <c r="W195" s="96"/>
      <c r="X195" s="60" t="str">
        <f>IFERROR(IF(X189="No",0,ROUND(SUM(X190:X194)*12/52/X7,2)),"")</f>
        <v/>
      </c>
      <c r="Y195" s="96"/>
      <c r="Z195" s="60" t="str">
        <f>IFERROR(IF(Z189="No",0,ROUND(SUM(Z190:Z194)*12/52/Z7,2)),"")</f>
        <v/>
      </c>
      <c r="AA195" s="96"/>
      <c r="AB195" s="61" t="str">
        <f>IFERROR(IF(AB189="No",0,ROUND(SUM(AB190:AB194)*12/52/AB7,2)),"")</f>
        <v/>
      </c>
      <c r="AC195" s="96"/>
      <c r="AD195" s="60" t="str">
        <f>IFERROR(IF(AD189="No",0,ROUND(SUM(AD190:AD194)*12/52/AD7,2)),"")</f>
        <v/>
      </c>
      <c r="AE195" s="96"/>
      <c r="AF195" s="60" t="str">
        <f>IFERROR(IF(AF189="No",0,ROUND(SUM(AF190:AF194)*12/52/AF7,2)),"")</f>
        <v/>
      </c>
      <c r="AG195" s="96"/>
      <c r="AH195" s="61" t="str">
        <f>IFERROR(IF(AH189="No",0,ROUND(SUM(AH190:AH194)*12/52/AH7,2)),"")</f>
        <v/>
      </c>
      <c r="AI195" s="96"/>
      <c r="AJ195" s="60" t="str">
        <f>IFERROR(IF(AJ189="No",0,ROUND(SUM(AJ190:AJ194)*12/52/AJ7,2)),"")</f>
        <v/>
      </c>
      <c r="AK195" s="96"/>
      <c r="AL195" s="60" t="str">
        <f>IFERROR(IF(AL189="No",0,ROUND(SUM(AL190:AL194)*12/52/AL7,2)),"")</f>
        <v/>
      </c>
      <c r="AM195" s="96"/>
      <c r="AN195" s="61" t="str">
        <f>IFERROR(IF(AN189="No",0,ROUND(SUM(AN190:AN194)*12/52/AN7,2)),"")</f>
        <v/>
      </c>
      <c r="AO195" s="96"/>
      <c r="AP195" s="60" t="str">
        <f>IFERROR(IF(AP189="No",0,ROUND(SUM(AP190:AP194)*12/52/AP7,2)),"")</f>
        <v/>
      </c>
      <c r="AQ195" s="96"/>
      <c r="AR195" s="60" t="str">
        <f>IFERROR(IF(AR189="No",0,ROUND(SUM(AR190:AR194)*12/52/AR7,2)),"")</f>
        <v/>
      </c>
      <c r="AS195" s="96"/>
      <c r="AT195" s="61" t="str">
        <f>IFERROR(IF(AT189="No",0,ROUND(SUM(AT190:AT194)*12/52/AT7,2)),"")</f>
        <v/>
      </c>
      <c r="AV195" s="111"/>
    </row>
    <row r="196" spans="1:48" ht="7.5" customHeight="1" x14ac:dyDescent="0.2">
      <c r="A196" s="160" t="s">
        <v>95</v>
      </c>
      <c r="B196" s="135"/>
      <c r="C196" s="13"/>
      <c r="D196" s="71"/>
      <c r="E196" s="13"/>
      <c r="F196" s="71"/>
      <c r="G196" s="13"/>
      <c r="H196" s="71"/>
      <c r="I196" s="13"/>
      <c r="J196" s="72"/>
      <c r="K196" s="13"/>
      <c r="L196" s="71"/>
      <c r="M196" s="13"/>
      <c r="N196" s="71"/>
      <c r="O196" s="13"/>
      <c r="P196" s="72"/>
      <c r="Q196" s="13"/>
      <c r="R196" s="71"/>
      <c r="S196" s="13"/>
      <c r="T196" s="71"/>
      <c r="U196" s="13"/>
      <c r="V196" s="72"/>
      <c r="W196" s="13"/>
      <c r="X196" s="71"/>
      <c r="Y196" s="13"/>
      <c r="Z196" s="71"/>
      <c r="AA196" s="13"/>
      <c r="AB196" s="72"/>
      <c r="AC196" s="13"/>
      <c r="AD196" s="71"/>
      <c r="AE196" s="13"/>
      <c r="AF196" s="71"/>
      <c r="AG196" s="13"/>
      <c r="AH196" s="72"/>
      <c r="AI196" s="13"/>
      <c r="AJ196" s="71"/>
      <c r="AK196" s="13"/>
      <c r="AL196" s="71"/>
      <c r="AM196" s="13"/>
      <c r="AN196" s="72"/>
      <c r="AO196" s="13"/>
      <c r="AP196" s="71"/>
      <c r="AQ196" s="13"/>
      <c r="AR196" s="71"/>
      <c r="AS196" s="13"/>
      <c r="AT196" s="72"/>
      <c r="AV196" s="107"/>
    </row>
    <row r="197" spans="1:48" ht="12.75" customHeight="1" x14ac:dyDescent="0.2">
      <c r="A197" s="161"/>
      <c r="B197" s="113" t="s">
        <v>96</v>
      </c>
      <c r="C197" s="68"/>
      <c r="D197" s="28">
        <v>70</v>
      </c>
      <c r="E197" s="68"/>
      <c r="F197" s="28">
        <f>+$D197</f>
        <v>70</v>
      </c>
      <c r="G197" s="17"/>
      <c r="H197" s="28">
        <f>+$D197</f>
        <v>70</v>
      </c>
      <c r="I197" s="17"/>
      <c r="J197" s="29">
        <f>+$D197</f>
        <v>70</v>
      </c>
      <c r="K197" s="17"/>
      <c r="L197" s="28">
        <f>+$D197</f>
        <v>70</v>
      </c>
      <c r="M197" s="17"/>
      <c r="N197" s="28">
        <f>+$D197</f>
        <v>70</v>
      </c>
      <c r="O197" s="17"/>
      <c r="P197" s="29">
        <f>+$D197</f>
        <v>70</v>
      </c>
      <c r="Q197" s="17"/>
      <c r="R197" s="28">
        <f>+$D197</f>
        <v>70</v>
      </c>
      <c r="S197" s="17"/>
      <c r="T197" s="28">
        <f>+$D197</f>
        <v>70</v>
      </c>
      <c r="U197" s="17"/>
      <c r="V197" s="29">
        <f>+$D197</f>
        <v>70</v>
      </c>
      <c r="W197" s="17"/>
      <c r="X197" s="28">
        <f>+$D197</f>
        <v>70</v>
      </c>
      <c r="Y197" s="17"/>
      <c r="Z197" s="28">
        <f>+$D197</f>
        <v>70</v>
      </c>
      <c r="AA197" s="17"/>
      <c r="AB197" s="29">
        <f>+$D197</f>
        <v>70</v>
      </c>
      <c r="AC197" s="17"/>
      <c r="AD197" s="28">
        <f>+$D197</f>
        <v>70</v>
      </c>
      <c r="AE197" s="17"/>
      <c r="AF197" s="28">
        <f>+$D197</f>
        <v>70</v>
      </c>
      <c r="AG197" s="17"/>
      <c r="AH197" s="29">
        <f>+$D197</f>
        <v>70</v>
      </c>
      <c r="AI197" s="17"/>
      <c r="AJ197" s="28">
        <f>+$D197</f>
        <v>70</v>
      </c>
      <c r="AK197" s="17"/>
      <c r="AL197" s="28">
        <f>+$D197</f>
        <v>70</v>
      </c>
      <c r="AM197" s="17"/>
      <c r="AN197" s="29">
        <f>+$D197</f>
        <v>70</v>
      </c>
      <c r="AO197" s="17"/>
      <c r="AP197" s="28">
        <f>+$D197</f>
        <v>70</v>
      </c>
      <c r="AQ197" s="17"/>
      <c r="AR197" s="28">
        <f>+$D197</f>
        <v>70</v>
      </c>
      <c r="AS197" s="17"/>
      <c r="AT197" s="29">
        <f>+$D197</f>
        <v>70</v>
      </c>
      <c r="AV197" s="107"/>
    </row>
    <row r="198" spans="1:48" ht="7.5" customHeight="1" x14ac:dyDescent="0.2">
      <c r="A198" s="161"/>
      <c r="B198" s="136"/>
      <c r="C198" s="68"/>
      <c r="D198" s="69"/>
      <c r="E198" s="68"/>
      <c r="F198" s="69"/>
      <c r="G198" s="68"/>
      <c r="H198" s="69"/>
      <c r="I198" s="68"/>
      <c r="J198" s="70"/>
      <c r="K198" s="68"/>
      <c r="L198" s="69"/>
      <c r="M198" s="68"/>
      <c r="N198" s="69"/>
      <c r="O198" s="68"/>
      <c r="P198" s="70"/>
      <c r="Q198" s="68"/>
      <c r="R198" s="69"/>
      <c r="S198" s="68"/>
      <c r="T198" s="69"/>
      <c r="U198" s="68"/>
      <c r="V198" s="70"/>
      <c r="W198" s="68"/>
      <c r="X198" s="69"/>
      <c r="Y198" s="68"/>
      <c r="Z198" s="69"/>
      <c r="AA198" s="68"/>
      <c r="AB198" s="70"/>
      <c r="AC198" s="68"/>
      <c r="AD198" s="69"/>
      <c r="AE198" s="68"/>
      <c r="AF198" s="69"/>
      <c r="AG198" s="68"/>
      <c r="AH198" s="70"/>
      <c r="AI198" s="68"/>
      <c r="AJ198" s="69"/>
      <c r="AK198" s="68"/>
      <c r="AL198" s="69"/>
      <c r="AM198" s="68"/>
      <c r="AN198" s="70"/>
      <c r="AO198" s="68"/>
      <c r="AP198" s="69"/>
      <c r="AQ198" s="68"/>
      <c r="AR198" s="69"/>
      <c r="AS198" s="68"/>
      <c r="AT198" s="70"/>
      <c r="AV198" s="111"/>
    </row>
    <row r="199" spans="1:48" x14ac:dyDescent="0.2">
      <c r="A199" s="162"/>
      <c r="B199" s="137" t="s">
        <v>97</v>
      </c>
      <c r="C199" s="77"/>
      <c r="D199" s="78">
        <v>333.75</v>
      </c>
      <c r="E199" s="77"/>
      <c r="F199" s="78">
        <v>321.14</v>
      </c>
      <c r="G199" s="77"/>
      <c r="H199" s="78">
        <v>321.14</v>
      </c>
      <c r="I199" s="77"/>
      <c r="J199" s="79">
        <v>376.98</v>
      </c>
      <c r="K199" s="77"/>
      <c r="L199" s="78">
        <v>321.14</v>
      </c>
      <c r="M199" s="77"/>
      <c r="N199" s="78">
        <v>375.95</v>
      </c>
      <c r="O199" s="77"/>
      <c r="P199" s="79">
        <v>321.14</v>
      </c>
      <c r="Q199" s="77"/>
      <c r="R199" s="78">
        <v>321.14</v>
      </c>
      <c r="S199" s="77"/>
      <c r="T199" s="78">
        <v>333.07</v>
      </c>
      <c r="U199" s="77"/>
      <c r="V199" s="79">
        <v>333.07</v>
      </c>
      <c r="W199" s="77"/>
      <c r="X199" s="78">
        <v>334.07</v>
      </c>
      <c r="Y199" s="77"/>
      <c r="Z199" s="78">
        <v>334.07</v>
      </c>
      <c r="AA199" s="77"/>
      <c r="AB199" s="79">
        <v>334.07</v>
      </c>
      <c r="AC199" s="77"/>
      <c r="AD199" s="78">
        <v>333.07</v>
      </c>
      <c r="AE199" s="77"/>
      <c r="AF199" s="78">
        <v>333.07</v>
      </c>
      <c r="AG199" s="77"/>
      <c r="AH199" s="79">
        <v>334.07</v>
      </c>
      <c r="AI199" s="77"/>
      <c r="AJ199" s="78">
        <v>334.07</v>
      </c>
      <c r="AK199" s="77"/>
      <c r="AL199" s="78">
        <v>321.14</v>
      </c>
      <c r="AM199" s="77"/>
      <c r="AN199" s="79">
        <v>376.98</v>
      </c>
      <c r="AO199" s="77"/>
      <c r="AP199" s="78">
        <v>334.07</v>
      </c>
      <c r="AQ199" s="77"/>
      <c r="AR199" s="78">
        <v>335.44</v>
      </c>
      <c r="AS199" s="77"/>
      <c r="AT199" s="79">
        <v>321.14</v>
      </c>
      <c r="AV199" s="107"/>
    </row>
    <row r="200" spans="1:48" ht="3.95" customHeight="1" x14ac:dyDescent="0.2">
      <c r="B200" s="135"/>
      <c r="C200" s="80"/>
      <c r="D200" s="14"/>
      <c r="E200" s="80"/>
      <c r="F200" s="14"/>
      <c r="G200" s="80"/>
      <c r="H200" s="14"/>
      <c r="I200" s="80"/>
      <c r="J200" s="15"/>
      <c r="K200" s="80"/>
      <c r="L200" s="14"/>
      <c r="M200" s="80"/>
      <c r="N200" s="14"/>
      <c r="O200" s="80"/>
      <c r="P200" s="15"/>
      <c r="Q200" s="80"/>
      <c r="R200" s="14"/>
      <c r="S200" s="80"/>
      <c r="T200" s="14"/>
      <c r="U200" s="80"/>
      <c r="V200" s="15"/>
      <c r="W200" s="80"/>
      <c r="X200" s="14"/>
      <c r="Y200" s="80"/>
      <c r="Z200" s="14"/>
      <c r="AA200" s="80"/>
      <c r="AB200" s="15"/>
      <c r="AC200" s="80"/>
      <c r="AD200" s="14"/>
      <c r="AE200" s="80"/>
      <c r="AF200" s="14"/>
      <c r="AG200" s="80"/>
      <c r="AH200" s="15"/>
      <c r="AI200" s="80"/>
      <c r="AJ200" s="14"/>
      <c r="AK200" s="80"/>
      <c r="AL200" s="14"/>
      <c r="AM200" s="80"/>
      <c r="AN200" s="15"/>
      <c r="AO200" s="80"/>
      <c r="AP200" s="14"/>
      <c r="AQ200" s="80"/>
      <c r="AR200" s="14"/>
      <c r="AS200" s="80"/>
      <c r="AT200" s="15"/>
      <c r="AV200" s="111"/>
    </row>
    <row r="201" spans="1:48" ht="12.75" customHeight="1" x14ac:dyDescent="0.2">
      <c r="B201" s="131" t="s">
        <v>98</v>
      </c>
      <c r="C201" s="33"/>
      <c r="D201" s="49">
        <f>SUM(D38,D67,D96,D125,D154,D170,D175,D179,D187,D195,D197,D199)</f>
        <v>403.75</v>
      </c>
      <c r="E201" s="33"/>
      <c r="F201" s="49">
        <f>SUM(F38,F67,F96,F125,F154,F170,F175,F179,F187,F195,F197,F199)</f>
        <v>391.14</v>
      </c>
      <c r="G201" s="33"/>
      <c r="H201" s="49">
        <f>SUM(H38,H67,H96,H125,H154,H170,H175,H179,H187,H195,H197,H199)</f>
        <v>391.14</v>
      </c>
      <c r="I201" s="33"/>
      <c r="J201" s="50">
        <f>SUM(J38,J67,J96,J125,J154,J170,J175,J179,J187,J195,J197,J199)</f>
        <v>446.98</v>
      </c>
      <c r="K201" s="33"/>
      <c r="L201" s="49">
        <f>SUM(L38,L67,L96,L125,L154,L170,L175,L179,L187,L195,L197,L199)</f>
        <v>391.14</v>
      </c>
      <c r="M201" s="33"/>
      <c r="N201" s="49">
        <f>SUM(N38,N67,N96,N125,N154,N170,N175,N179,N187,N195,N197,N199)</f>
        <v>445.95</v>
      </c>
      <c r="O201" s="33"/>
      <c r="P201" s="50">
        <f>SUM(P38,P67,P96,P125,P154,P170,P175,P179,P187,P195,P197,P199)</f>
        <v>391.14</v>
      </c>
      <c r="Q201" s="33"/>
      <c r="R201" s="49">
        <f>SUM(R38,R67,R96,R125,R154,R170,R175,R179,R187,R195,R197,R199)</f>
        <v>391.14</v>
      </c>
      <c r="S201" s="33"/>
      <c r="T201" s="49">
        <f>SUM(T38,T67,T96,T125,T154,T170,T175,T179,T187,T195,T197,T199)</f>
        <v>403.07</v>
      </c>
      <c r="U201" s="33"/>
      <c r="V201" s="50">
        <f>SUM(V38,V67,V96,V125,V154,V170,V175,V179,V187,V195,V197,V199)</f>
        <v>403.07</v>
      </c>
      <c r="W201" s="33"/>
      <c r="X201" s="49">
        <f>SUM(X38,X67,X96,X125,X154,X170,X175,X179,X187,X195,X197,X199)</f>
        <v>404.07</v>
      </c>
      <c r="Y201" s="33"/>
      <c r="Z201" s="49">
        <f>SUM(Z38,Z67,Z96,Z125,Z154,Z170,Z175,Z179,Z187,Z195,Z197,Z199)</f>
        <v>404.07</v>
      </c>
      <c r="AA201" s="33"/>
      <c r="AB201" s="50">
        <f>SUM(AB38,AB67,AB96,AB125,AB154,AB170,AB175,AB179,AB187,AB195,AB197,AB199)</f>
        <v>404.07</v>
      </c>
      <c r="AC201" s="33"/>
      <c r="AD201" s="49">
        <f>SUM(AD38,AD67,AD96,AD125,AD154,AD170,AD175,AD179,AD187,AD195,AD197,AD199)</f>
        <v>403.07</v>
      </c>
      <c r="AE201" s="33"/>
      <c r="AF201" s="49">
        <f>SUM(AF38,AF67,AF96,AF125,AF154,AF170,AF175,AF179,AF187,AF195,AF197,AF199)</f>
        <v>403.07</v>
      </c>
      <c r="AG201" s="33"/>
      <c r="AH201" s="50">
        <f>SUM(AH38,AH67,AH96,AH125,AH154,AH170,AH175,AH179,AH187,AH195,AH197,AH199)</f>
        <v>404.07</v>
      </c>
      <c r="AI201" s="33"/>
      <c r="AJ201" s="49">
        <f>SUM(AJ38,AJ67,AJ96,AJ125,AJ154,AJ170,AJ175,AJ179,AJ187,AJ195,AJ197,AJ199)</f>
        <v>404.07</v>
      </c>
      <c r="AK201" s="33"/>
      <c r="AL201" s="49">
        <f>SUM(AL38,AL67,AL96,AL125,AL154,AL170,AL175,AL179,AL187,AL195,AL197,AL199)</f>
        <v>391.14</v>
      </c>
      <c r="AM201" s="33"/>
      <c r="AN201" s="50">
        <f>SUM(AN38,AN67,AN96,AN125,AN154,AN170,AN175,AN179,AN187,AN195,AN197,AN199)</f>
        <v>446.98</v>
      </c>
      <c r="AO201" s="33"/>
      <c r="AP201" s="49">
        <f>SUM(AP38,AP67,AP96,AP125,AP154,AP170,AP175,AP179,AP187,AP195,AP197,AP199)</f>
        <v>404.07</v>
      </c>
      <c r="AQ201" s="33"/>
      <c r="AR201" s="49">
        <f>SUM(AR38,AR67,AR96,AR125,AR154,AR170,AR175,AR179,AR187,AR195,AR197,AR199)</f>
        <v>405.44</v>
      </c>
      <c r="AS201" s="33"/>
      <c r="AT201" s="50">
        <f>SUM(AT38,AT67,AT96,AT125,AT154,AT170,AT175,AT179,AT187,AT195,AT197,AT199)</f>
        <v>391.14</v>
      </c>
      <c r="AV201" s="107"/>
    </row>
    <row r="202" spans="1:48" x14ac:dyDescent="0.2">
      <c r="B202" s="138" t="s">
        <v>100</v>
      </c>
      <c r="C202" s="33"/>
      <c r="D202" s="139" t="str">
        <f>IF(ISBLANK(D7),"",ROUND(((D201/7)*365.25)/12,2))</f>
        <v/>
      </c>
      <c r="E202" s="33"/>
      <c r="F202" s="139" t="str">
        <f>IF(ISBLANK(F7),"",ROUND(((F201/7)*365.25)/12,2))</f>
        <v/>
      </c>
      <c r="G202" s="33"/>
      <c r="H202" s="139" t="str">
        <f>IF(ISBLANK(H7),"",ROUND(((H201/7)*365.25)/12,2))</f>
        <v/>
      </c>
      <c r="I202" s="33"/>
      <c r="J202" s="140" t="str">
        <f>IF(ISBLANK(J7),"",ROUND(((J201/7)*365.25)/12,2))</f>
        <v/>
      </c>
      <c r="K202" s="33"/>
      <c r="L202" s="139" t="str">
        <f>IF(ISBLANK(L7),"",ROUND(((L201/7)*365.25)/12,2))</f>
        <v/>
      </c>
      <c r="M202" s="33"/>
      <c r="N202" s="139" t="str">
        <f>IF(ISBLANK(N7),"",ROUND(((N201/7)*365.25)/12,2))</f>
        <v/>
      </c>
      <c r="O202" s="33"/>
      <c r="P202" s="140" t="str">
        <f>IF(ISBLANK(P7),"",ROUND(((P201/7)*365.25)/12,2))</f>
        <v/>
      </c>
      <c r="Q202" s="33"/>
      <c r="R202" s="139" t="str">
        <f>IF(ISBLANK(R7),"",ROUND(((R201/7)*365.25)/12,2))</f>
        <v/>
      </c>
      <c r="S202" s="33"/>
      <c r="T202" s="139" t="str">
        <f>IF(ISBLANK(T7),"",ROUND(((T201/7)*365.25)/12,2))</f>
        <v/>
      </c>
      <c r="U202" s="33"/>
      <c r="V202" s="140" t="str">
        <f>IF(ISBLANK(V7),"",ROUND(((V201/7)*365.25)/12,2))</f>
        <v/>
      </c>
      <c r="W202" s="33"/>
      <c r="X202" s="139" t="str">
        <f>IF(ISBLANK(X7),"",ROUND(((X201/7)*365.25)/12,2))</f>
        <v/>
      </c>
      <c r="Y202" s="33"/>
      <c r="Z202" s="139" t="str">
        <f>IF(ISBLANK(Z7),"",ROUND(((Z201/7)*365.25)/12,2))</f>
        <v/>
      </c>
      <c r="AA202" s="33"/>
      <c r="AB202" s="140" t="str">
        <f>IF(ISBLANK(AB7),"",ROUND(((AB201/7)*365.25)/12,2))</f>
        <v/>
      </c>
      <c r="AC202" s="33"/>
      <c r="AD202" s="139" t="str">
        <f>IF(ISBLANK(AD7),"",ROUND(((AD201/7)*365.25)/12,2))</f>
        <v/>
      </c>
      <c r="AE202" s="33"/>
      <c r="AF202" s="139" t="str">
        <f>IF(ISBLANK(AF7),"",ROUND(((AF201/7)*365.25)/12,2))</f>
        <v/>
      </c>
      <c r="AG202" s="33"/>
      <c r="AH202" s="140" t="str">
        <f>IF(ISBLANK(AH7),"",ROUND(((AH201/7)*365.25)/12,2))</f>
        <v/>
      </c>
      <c r="AI202" s="33"/>
      <c r="AJ202" s="139" t="str">
        <f>IF(ISBLANK(AJ7),"",ROUND(((AJ201/7)*365.25)/12,2))</f>
        <v/>
      </c>
      <c r="AK202" s="33"/>
      <c r="AL202" s="139" t="str">
        <f>IF(ISBLANK(AL7),"",ROUND(((AL201/7)*365.25)/12,2))</f>
        <v/>
      </c>
      <c r="AM202" s="33"/>
      <c r="AN202" s="140" t="str">
        <f>IF(ISBLANK(AN7),"",ROUND(((AN201/7)*365.25)/12,2))</f>
        <v/>
      </c>
      <c r="AO202" s="33"/>
      <c r="AP202" s="139" t="str">
        <f>IF(ISBLANK(AP7),"",ROUND(((AP201/7)*365.25)/12,2))</f>
        <v/>
      </c>
      <c r="AQ202" s="33"/>
      <c r="AR202" s="139" t="str">
        <f>IF(ISBLANK(AR7),"",ROUND(((AR201/7)*365.25)/12,2))</f>
        <v/>
      </c>
      <c r="AS202" s="33"/>
      <c r="AT202" s="140" t="str">
        <f>IF(ISBLANK(AT7),"",ROUND(((AT201/7)*365.25)/12,2))</f>
        <v/>
      </c>
      <c r="AV202" s="111"/>
    </row>
    <row r="203" spans="1:48" ht="3.95" customHeight="1" x14ac:dyDescent="0.2">
      <c r="B203" s="138"/>
      <c r="C203" s="33"/>
      <c r="E203" s="33"/>
      <c r="G203" s="33"/>
      <c r="I203" s="33"/>
      <c r="J203" s="36"/>
      <c r="K203" s="33"/>
      <c r="M203" s="33"/>
      <c r="O203" s="33"/>
      <c r="P203" s="36"/>
      <c r="Q203" s="33"/>
      <c r="S203" s="33"/>
      <c r="U203" s="33"/>
      <c r="V203" s="36"/>
      <c r="W203" s="33"/>
      <c r="Y203" s="33"/>
      <c r="AA203" s="33"/>
      <c r="AB203" s="36"/>
      <c r="AC203" s="33"/>
      <c r="AE203" s="33"/>
      <c r="AG203" s="33"/>
      <c r="AH203" s="36"/>
      <c r="AI203" s="33"/>
      <c r="AK203" s="33"/>
      <c r="AM203" s="33"/>
      <c r="AN203" s="36"/>
      <c r="AO203" s="33"/>
      <c r="AQ203" s="33"/>
      <c r="AS203" s="33"/>
      <c r="AT203" s="36"/>
      <c r="AV203" s="111"/>
    </row>
    <row r="204" spans="1:48" x14ac:dyDescent="0.2">
      <c r="B204" s="138" t="s">
        <v>103</v>
      </c>
      <c r="C204" s="33"/>
      <c r="D204" s="139" t="str">
        <f>IFERROR(ROUND(D202*0.9+D207,2),"")</f>
        <v/>
      </c>
      <c r="E204" s="33"/>
      <c r="F204" s="139" t="str">
        <f>IFERROR(ROUND(F202*0.9+F207,2),"")</f>
        <v/>
      </c>
      <c r="G204" s="33"/>
      <c r="H204" s="139" t="str">
        <f>IFERROR(ROUND(H202*0.9+H207,2),"")</f>
        <v/>
      </c>
      <c r="I204" s="33"/>
      <c r="J204" s="140" t="str">
        <f>IFERROR(ROUND(J202*0.9+J207,2),"")</f>
        <v/>
      </c>
      <c r="K204" s="33"/>
      <c r="L204" s="139" t="str">
        <f>IFERROR(ROUND(L202*0.9+L207,2),"")</f>
        <v/>
      </c>
      <c r="M204" s="33"/>
      <c r="N204" s="139" t="str">
        <f>IFERROR(ROUND(N202*0.9+N207,2),"")</f>
        <v/>
      </c>
      <c r="O204" s="33"/>
      <c r="P204" s="140" t="str">
        <f>IFERROR(ROUND(P202*0.9+P207,2),"")</f>
        <v/>
      </c>
      <c r="Q204" s="33"/>
      <c r="R204" s="139" t="str">
        <f>IFERROR(ROUND(R202*0.9+R207,2),"")</f>
        <v/>
      </c>
      <c r="S204" s="33"/>
      <c r="T204" s="139" t="str">
        <f>IFERROR(ROUND(T202*0.9+T207,2),"")</f>
        <v/>
      </c>
      <c r="U204" s="33"/>
      <c r="V204" s="140" t="str">
        <f>IFERROR(ROUND(V202*0.9+V207,2),"")</f>
        <v/>
      </c>
      <c r="W204" s="33"/>
      <c r="X204" s="139" t="str">
        <f>IFERROR(ROUND(X202*0.9+X207,2),"")</f>
        <v/>
      </c>
      <c r="Y204" s="33"/>
      <c r="Z204" s="139" t="str">
        <f>IFERROR(ROUND(Z202*0.9+Z207,2),"")</f>
        <v/>
      </c>
      <c r="AA204" s="33"/>
      <c r="AB204" s="140" t="str">
        <f>IFERROR(ROUND(AB202*0.9+AB207,2),"")</f>
        <v/>
      </c>
      <c r="AC204" s="33"/>
      <c r="AD204" s="139" t="str">
        <f>IFERROR(ROUND(AD202*0.9+AD207,2),"")</f>
        <v/>
      </c>
      <c r="AE204" s="33"/>
      <c r="AF204" s="139" t="str">
        <f>IFERROR(ROUND(AF202*0.9+AF207,2),"")</f>
        <v/>
      </c>
      <c r="AG204" s="33"/>
      <c r="AH204" s="140" t="str">
        <f>IFERROR(ROUND(AH202*0.9+AH207,2),"")</f>
        <v/>
      </c>
      <c r="AI204" s="33"/>
      <c r="AJ204" s="139" t="str">
        <f>IFERROR(ROUND(AJ202*0.9+AJ207,2),"")</f>
        <v/>
      </c>
      <c r="AK204" s="33"/>
      <c r="AL204" s="139" t="str">
        <f>IFERROR(ROUND(AL202*0.9+AL207,2),"")</f>
        <v/>
      </c>
      <c r="AM204" s="33"/>
      <c r="AN204" s="140" t="str">
        <f>IFERROR(ROUND(AN202*0.9+AN207,2),"")</f>
        <v/>
      </c>
      <c r="AO204" s="33"/>
      <c r="AP204" s="139" t="str">
        <f>IFERROR(ROUND(AP202*0.9+AP207,2),"")</f>
        <v/>
      </c>
      <c r="AQ204" s="33"/>
      <c r="AR204" s="139" t="str">
        <f>IFERROR(ROUND(AR202*0.9+AR207,2),"")</f>
        <v/>
      </c>
      <c r="AS204" s="33"/>
      <c r="AT204" s="140" t="str">
        <f>IFERROR(ROUND(AT202*0.9+AT207,2),"")</f>
        <v/>
      </c>
      <c r="AV204" s="111"/>
    </row>
    <row r="205" spans="1:48" x14ac:dyDescent="0.2">
      <c r="B205" s="138" t="s">
        <v>104</v>
      </c>
      <c r="C205" s="33"/>
      <c r="D205" s="139" t="str">
        <f>IFERROR(ROUND(D202-D204,2),"")</f>
        <v/>
      </c>
      <c r="E205" s="33"/>
      <c r="F205" s="139" t="str">
        <f>IFERROR(ROUND(F202-F204,2),"")</f>
        <v/>
      </c>
      <c r="G205" s="33"/>
      <c r="H205" s="139" t="str">
        <f>IFERROR(ROUND(H202-H204,2),"")</f>
        <v/>
      </c>
      <c r="I205" s="33"/>
      <c r="J205" s="140" t="str">
        <f>IFERROR(ROUND(J202-J204,2),"")</f>
        <v/>
      </c>
      <c r="K205" s="33"/>
      <c r="L205" s="139" t="str">
        <f>IFERROR(ROUND(L202-L204,2),"")</f>
        <v/>
      </c>
      <c r="M205" s="33"/>
      <c r="N205" s="139" t="str">
        <f>IFERROR(ROUND(N202-N204,2),"")</f>
        <v/>
      </c>
      <c r="O205" s="33"/>
      <c r="P205" s="140" t="str">
        <f>IFERROR(ROUND(P202-P204,2),"")</f>
        <v/>
      </c>
      <c r="Q205" s="33"/>
      <c r="R205" s="139" t="str">
        <f>IFERROR(ROUND(R202-R204,2),"")</f>
        <v/>
      </c>
      <c r="S205" s="33"/>
      <c r="T205" s="139" t="str">
        <f>IFERROR(ROUND(T202-T204,2),"")</f>
        <v/>
      </c>
      <c r="U205" s="33"/>
      <c r="V205" s="140" t="str">
        <f>IFERROR(ROUND(V202-V204,2),"")</f>
        <v/>
      </c>
      <c r="W205" s="33"/>
      <c r="X205" s="139" t="str">
        <f>IFERROR(ROUND(X202-X204,2),"")</f>
        <v/>
      </c>
      <c r="Y205" s="33"/>
      <c r="Z205" s="139" t="str">
        <f>IFERROR(ROUND(Z202-Z204,2),"")</f>
        <v/>
      </c>
      <c r="AA205" s="33"/>
      <c r="AB205" s="140" t="str">
        <f>IFERROR(ROUND(AB202-AB204,2),"")</f>
        <v/>
      </c>
      <c r="AC205" s="33"/>
      <c r="AD205" s="139" t="str">
        <f>IFERROR(ROUND(AD202-AD204,2),"")</f>
        <v/>
      </c>
      <c r="AE205" s="33"/>
      <c r="AF205" s="139" t="str">
        <f>IFERROR(ROUND(AF202-AF204,2),"")</f>
        <v/>
      </c>
      <c r="AG205" s="33"/>
      <c r="AH205" s="140" t="str">
        <f>IFERROR(ROUND(AH202-AH204,2),"")</f>
        <v/>
      </c>
      <c r="AI205" s="33"/>
      <c r="AJ205" s="139" t="str">
        <f>IFERROR(ROUND(AJ202-AJ204,2),"")</f>
        <v/>
      </c>
      <c r="AK205" s="33"/>
      <c r="AL205" s="139" t="str">
        <f>IFERROR(ROUND(AL202-AL204,2),"")</f>
        <v/>
      </c>
      <c r="AM205" s="33"/>
      <c r="AN205" s="140" t="str">
        <f>IFERROR(ROUND(AN202-AN204,2),"")</f>
        <v/>
      </c>
      <c r="AO205" s="33"/>
      <c r="AP205" s="139" t="str">
        <f>IFERROR(ROUND(AP202-AP204,2),"")</f>
        <v/>
      </c>
      <c r="AQ205" s="33"/>
      <c r="AR205" s="139" t="str">
        <f>IFERROR(ROUND(AR202-AR204,2),"")</f>
        <v/>
      </c>
      <c r="AS205" s="33"/>
      <c r="AT205" s="140" t="str">
        <f>IFERROR(ROUND(AT202-AT204,2),"")</f>
        <v/>
      </c>
      <c r="AV205" s="111"/>
    </row>
    <row r="206" spans="1:48" ht="3.95" customHeight="1" x14ac:dyDescent="0.2">
      <c r="B206" s="138"/>
      <c r="C206" s="33"/>
      <c r="E206" s="33"/>
      <c r="G206" s="33"/>
      <c r="I206" s="33"/>
      <c r="J206" s="36"/>
      <c r="K206" s="33"/>
      <c r="M206" s="33"/>
      <c r="O206" s="33"/>
      <c r="P206" s="36"/>
      <c r="Q206" s="33"/>
      <c r="S206" s="33"/>
      <c r="U206" s="33"/>
      <c r="V206" s="36"/>
      <c r="W206" s="33"/>
      <c r="Y206" s="33"/>
      <c r="AA206" s="33"/>
      <c r="AB206" s="36"/>
      <c r="AC206" s="33"/>
      <c r="AE206" s="33"/>
      <c r="AG206" s="33"/>
      <c r="AH206" s="36"/>
      <c r="AI206" s="33"/>
      <c r="AK206" s="33"/>
      <c r="AM206" s="33"/>
      <c r="AN206" s="36"/>
      <c r="AO206" s="33"/>
      <c r="AQ206" s="33"/>
      <c r="AS206" s="33"/>
      <c r="AT206" s="36"/>
      <c r="AV206" s="111"/>
    </row>
    <row r="207" spans="1:48" x14ac:dyDescent="0.2">
      <c r="B207" s="152" t="s">
        <v>99</v>
      </c>
      <c r="C207" s="97"/>
      <c r="D207" s="153">
        <f>IF(D189="No",1420.07,0)</f>
        <v>0</v>
      </c>
      <c r="E207" s="97"/>
      <c r="F207" s="153">
        <f>IF(F189="No",1420.07,0)</f>
        <v>0</v>
      </c>
      <c r="G207" s="97"/>
      <c r="H207" s="153">
        <f>IF(H189="No",1420.07,0)</f>
        <v>0</v>
      </c>
      <c r="I207" s="97"/>
      <c r="J207" s="154">
        <f>IF(J189="No",1420.07,0)</f>
        <v>0</v>
      </c>
      <c r="K207" s="97"/>
      <c r="L207" s="153">
        <f>IF(L189="No",1420.07,0)</f>
        <v>0</v>
      </c>
      <c r="M207" s="97"/>
      <c r="N207" s="153">
        <f>IF(N189="No",1420.07,0)</f>
        <v>0</v>
      </c>
      <c r="O207" s="97"/>
      <c r="P207" s="154">
        <f>IF(P189="No",1420.07,0)</f>
        <v>0</v>
      </c>
      <c r="Q207" s="97"/>
      <c r="R207" s="153">
        <f>IF(R189="No",1420.07,0)</f>
        <v>0</v>
      </c>
      <c r="S207" s="97"/>
      <c r="T207" s="153">
        <f>IF(T189="No",1420.07,0)</f>
        <v>0</v>
      </c>
      <c r="U207" s="97"/>
      <c r="V207" s="154">
        <f>IF(V189="No",1420.07,0)</f>
        <v>0</v>
      </c>
      <c r="W207" s="97"/>
      <c r="X207" s="153">
        <f>IF(X189="No",1420.07,0)</f>
        <v>0</v>
      </c>
      <c r="Y207" s="97"/>
      <c r="Z207" s="153">
        <f>IF(Z189="No",1420.07,0)</f>
        <v>0</v>
      </c>
      <c r="AA207" s="97"/>
      <c r="AB207" s="154">
        <f>IF(AB189="No",1420.07,0)</f>
        <v>0</v>
      </c>
      <c r="AC207" s="97"/>
      <c r="AD207" s="153">
        <f>IF(AD189="No",1420.07,0)</f>
        <v>0</v>
      </c>
      <c r="AE207" s="97"/>
      <c r="AF207" s="153">
        <f>IF(AF189="No",1420.07,0)</f>
        <v>0</v>
      </c>
      <c r="AG207" s="97"/>
      <c r="AH207" s="154">
        <f>IF(AH189="No",1420.07,0)</f>
        <v>0</v>
      </c>
      <c r="AI207" s="97"/>
      <c r="AJ207" s="153">
        <f>IF(AJ189="No",1420.07,0)</f>
        <v>0</v>
      </c>
      <c r="AK207" s="97"/>
      <c r="AL207" s="153">
        <f>IF(AL189="No",1420.07,0)</f>
        <v>0</v>
      </c>
      <c r="AM207" s="97"/>
      <c r="AN207" s="154">
        <f>IF(AN189="No",1420.07,0)</f>
        <v>0</v>
      </c>
      <c r="AO207" s="97"/>
      <c r="AP207" s="153">
        <f>IF(AP189="No",1420.07,0)</f>
        <v>0</v>
      </c>
      <c r="AQ207" s="97"/>
      <c r="AR207" s="153">
        <f>IF(AR189="No",1420.07,0)</f>
        <v>0</v>
      </c>
      <c r="AS207" s="97"/>
      <c r="AT207" s="154">
        <f>IF(AT189="No",1420.07,0)</f>
        <v>0</v>
      </c>
      <c r="AV207" s="111"/>
    </row>
    <row r="208" spans="1:48" x14ac:dyDescent="0.2">
      <c r="AV208" s="111"/>
    </row>
    <row r="209" spans="48:48" x14ac:dyDescent="0.2">
      <c r="AV209" s="111"/>
    </row>
    <row r="210" spans="48:48" x14ac:dyDescent="0.2">
      <c r="AV210" s="107"/>
    </row>
    <row r="211" spans="48:48" x14ac:dyDescent="0.2">
      <c r="AV211" s="111"/>
    </row>
    <row r="212" spans="48:48" x14ac:dyDescent="0.2">
      <c r="AV212" s="111"/>
    </row>
    <row r="213" spans="48:48" x14ac:dyDescent="0.2">
      <c r="AV213" s="107"/>
    </row>
    <row r="214" spans="48:48" x14ac:dyDescent="0.2">
      <c r="AV214" s="111"/>
    </row>
    <row r="215" spans="48:48" x14ac:dyDescent="0.2">
      <c r="AV215" s="111"/>
    </row>
    <row r="216" spans="48:48" x14ac:dyDescent="0.2">
      <c r="AV216" s="107"/>
    </row>
    <row r="217" spans="48:48" x14ac:dyDescent="0.2">
      <c r="AV217" s="111"/>
    </row>
    <row r="218" spans="48:48" x14ac:dyDescent="0.2">
      <c r="AV218" s="111"/>
    </row>
  </sheetData>
  <sheetProtection algorithmName="SHA-512" hashValue="WvwosEKT3Yk8uMmmIkw1K9XbKzApFF//nTg0j/CHhmLU4YJiWWRfOk2HcVNpUkaOWBhvSC+vCBPf/ZLoICTmwA==" saltValue="IZhAdaJHnQ5PUIhrxqt2BQ==" spinCount="100000" sheet="1" objects="1" scenarios="1"/>
  <mergeCells count="13">
    <mergeCell ref="A97:A125"/>
    <mergeCell ref="A2:B2"/>
    <mergeCell ref="A6:A7"/>
    <mergeCell ref="A8:A38"/>
    <mergeCell ref="A39:A67"/>
    <mergeCell ref="A68:A96"/>
    <mergeCell ref="A196:A199"/>
    <mergeCell ref="A126:A154"/>
    <mergeCell ref="A155:A170"/>
    <mergeCell ref="A171:A175"/>
    <mergeCell ref="A176:A179"/>
    <mergeCell ref="A180:A187"/>
    <mergeCell ref="A188:A195"/>
  </mergeCells>
  <conditionalFormatting sqref="D190:D194 F190:F194 H190:H194 J190:J194 L190:L194 N190:N194 P190:P194 R190:R194 T190:T194 V190:V194 X190:X194 Z190:Z194 AB190:AB194 AD190:AD194 AF190:AF194 AH190:AH194 AJ190:AJ194 AL190:AL194 AN190:AN194 AP190:AP194 AR190:AR194 AT190:AT194">
    <cfRule type="expression" dxfId="0" priority="1">
      <formula>IF(D$189="No",TRUE,FALSE)</formula>
    </cfRule>
  </conditionalFormatting>
  <dataValidations count="2">
    <dataValidation type="list" allowBlank="1" showInputMessage="1" showErrorMessage="1" sqref="D189 F189 H189 J189 L189 N189 P189 R189 T189 V189 X189 Z189 AB189 AD189 AF189 AH189 AJ189 AL189 AN189 AP189 AR189 AT189" xr:uid="{B8CBD0C8-0A51-4954-A766-B4666E35D17C}">
      <formula1>"Yes, No"</formula1>
    </dataValidation>
    <dataValidation type="list" allowBlank="1" showInputMessage="1" showErrorMessage="1" sqref="D156 F156 H156 J156 N156 L156 P156 R156 T156 V156 X156 Z156 AB156 AD156 AF156 AH156 AJ156 AL156 AN156 AP156 AR156 AT156" xr:uid="{429745BF-B91E-418C-AF12-E19B7196BFD6}">
      <formula1>"1,2"</formula1>
    </dataValidation>
  </dataValidations>
  <pageMargins left="0.6" right="0.25" top="0.75" bottom="0.75" header="0.25" footer="0.25"/>
  <pageSetup scale="90" firstPageNumber="32" orientation="portrait" r:id="rId1"/>
  <headerFooter>
    <oddHeader>&amp;C&amp;"Times New Roman,Bold"&amp;11DDS Vendor Rate Study - Rate Models
prepared for California Department of Developmental Services</oddHeader>
    <oddFooter>&amp;L&amp;"Times New Roman,Bold"&amp;K002060        &amp;11 BURNS &amp;&amp; ASSOCIATES&amp;10
&amp;"Times New Roman,Regular"A Division of Health Management Associates&amp;C&amp;P&amp;RJanuary 2025</oddFooter>
  </headerFooter>
  <rowBreaks count="2" manualBreakCount="2">
    <brk id="125" max="45" man="1"/>
    <brk id="179" max="45" man="1"/>
  </rowBreaks>
  <colBreaks count="6" manualBreakCount="6">
    <brk id="10" min="1" max="209" man="1"/>
    <brk id="16" min="1" max="209" man="1"/>
    <brk id="22" min="1" max="209" man="1"/>
    <brk id="28" min="1" max="209" man="1"/>
    <brk id="34" min="1" max="209" man="1"/>
    <brk id="40" min="1" max="20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Residential Facility_Level_7</vt:lpstr>
      <vt:lpstr>'Residential Facility_Level_7'!Print_Area</vt:lpstr>
      <vt:lpstr>'Residential Facility_Level_7'!Print_Titles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Interdisciplinary Team</cp:lastModifiedBy>
  <cp:lastPrinted>2024-12-09T23:07:38Z</cp:lastPrinted>
  <dcterms:created xsi:type="dcterms:W3CDTF">2024-06-12T21:28:31Z</dcterms:created>
  <dcterms:modified xsi:type="dcterms:W3CDTF">2025-01-15T16:09:27Z</dcterms:modified>
</cp:coreProperties>
</file>